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8455" windowHeight="1249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'Rekapitulace'!$G$22</definedName>
    <definedName name="Dodavka0">'Položky'!#REF!</definedName>
    <definedName name="HSV">'Rekapitulace'!$E$22</definedName>
    <definedName name="HSV0">'Položky'!#REF!</definedName>
    <definedName name="HZS">'Rekapitulace'!$I$22</definedName>
    <definedName name="HZS0">'Položky'!#REF!</definedName>
    <definedName name="JKSO">'Krycí list'!$F$4</definedName>
    <definedName name="MJ">'Krycí list'!$G$4</definedName>
    <definedName name="Mont">'Rekapitulace'!$H$22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list'!$A$1:$G$43</definedName>
    <definedName name="_xlnm.Print_Area" localSheetId="2">'Položky'!$A$1:$G$93</definedName>
    <definedName name="_xlnm.Print_Area" localSheetId="1">'Rekapitulace'!$A$1:$I$30</definedName>
    <definedName name="PocetMJ">'Krycí list'!$G$7</definedName>
    <definedName name="Poznamka">'Krycí list'!$B$35</definedName>
    <definedName name="Projektant">'Krycí list'!$C$7</definedName>
    <definedName name="PSV">'Rekapitulace'!$F$22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'Rekapitulace'!$H$29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list'!$F$31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<sst xmlns="http://schemas.openxmlformats.org/spreadsheetml/2006/main" count="325" uniqueCount="222">
  <si>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</si>
  <si>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</si>
  <si>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</si>
  <si>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</si>
  <si>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</si>
  <si>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</si>
  <si>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</si>
  <si>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</si>
  <si>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</si>
  <si>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</si>
  <si>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</si>
  <si>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</si>
  <si>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</si>
  <si>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</si>
  <si>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</si>
  <si>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</si>
  <si>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</si>
  <si>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</si>
  <si>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</si>
  <si>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</si>
  <si>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</si>
  <si>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</si>
  <si>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</si>
  <si>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</si>
  <si>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</si>
  <si>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</si>
  <si>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</si>
  <si>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</si>
  <si>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</si>
  <si>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</si>
  <si>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</si>
  <si>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</si>
  <si>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</si>
  <si>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</si>
  <si>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</si>
  <si>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</si>
  <si>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</si>
  <si>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</si>
  <si>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</si>
  <si>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</si>
  <si>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</si>
  <si>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</si>
  <si>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</si>
  <si>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</si>
  <si>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</si>
  <si>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</si>
  <si>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</si>
  <si>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</si>
  <si>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</si>
  <si>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</si>
  <si>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</si>
  <si>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</si>
  <si>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</si>
  <si>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</si>
  <si>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</si>
  <si>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</si>
  <si>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</si>
  <si>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</si>
  <si>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</si>
  <si>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</si>
  <si>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</si>
  <si>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</si>
  <si>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</si>
  <si>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</si>
  <si>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ks</t>
  </si>
  <si>
    <t>Celkem za</t>
  </si>
  <si>
    <t>11</t>
  </si>
  <si>
    <t>Přípravné a přidružené práce</t>
  </si>
  <si>
    <t>26</t>
  </si>
  <si>
    <t xml:space="preserve">Demontážní a přípravné práce </t>
  </si>
  <si>
    <t>hod</t>
  </si>
  <si>
    <t>6</t>
  </si>
  <si>
    <t xml:space="preserve">Úklid bytové jednotky, čištění, dezinfekce </t>
  </si>
  <si>
    <t>kpl</t>
  </si>
  <si>
    <t>7</t>
  </si>
  <si>
    <t>36</t>
  </si>
  <si>
    <t>59</t>
  </si>
  <si>
    <t>61</t>
  </si>
  <si>
    <t>Upravy povrchů vnitřní</t>
  </si>
  <si>
    <t>35</t>
  </si>
  <si>
    <t xml:space="preserve">Zahazování drážek pro vnitřní rozvod </t>
  </si>
  <si>
    <t>m</t>
  </si>
  <si>
    <t>48</t>
  </si>
  <si>
    <t xml:space="preserve">Zednické začištění po montáži oken </t>
  </si>
  <si>
    <t>49</t>
  </si>
  <si>
    <t xml:space="preserve">Penetrační nátěr </t>
  </si>
  <si>
    <t>m2</t>
  </si>
  <si>
    <t>50</t>
  </si>
  <si>
    <t>Omítka vnitřní hladká lokální oprava</t>
  </si>
  <si>
    <t>53</t>
  </si>
  <si>
    <t xml:space="preserve">Vyrovnávací stěrka </t>
  </si>
  <si>
    <t>34</t>
  </si>
  <si>
    <t xml:space="preserve">Vyrovnávací stěrka vč. armovací tkaniny </t>
  </si>
  <si>
    <t>4</t>
  </si>
  <si>
    <t xml:space="preserve">Štukování stěn a stropů </t>
  </si>
  <si>
    <t>33</t>
  </si>
  <si>
    <t>3</t>
  </si>
  <si>
    <t>28</t>
  </si>
  <si>
    <t>32</t>
  </si>
  <si>
    <t>94</t>
  </si>
  <si>
    <t>Lešení a stavební výtahy</t>
  </si>
  <si>
    <t>10</t>
  </si>
  <si>
    <t xml:space="preserve">Pomocné lešení v. do 2,5m, manipulace </t>
  </si>
  <si>
    <t>96</t>
  </si>
  <si>
    <t>Bourání konstrukcí</t>
  </si>
  <si>
    <t>38</t>
  </si>
  <si>
    <t xml:space="preserve">Sekání drážek pro vnitřní rozvod </t>
  </si>
  <si>
    <t>15</t>
  </si>
  <si>
    <t xml:space="preserve">Oškrábání stáv. malby, štuku </t>
  </si>
  <si>
    <t>2</t>
  </si>
  <si>
    <t xml:space="preserve">Naložení, odvoz a likvidace odpadu </t>
  </si>
  <si>
    <t>t</t>
  </si>
  <si>
    <t>39</t>
  </si>
  <si>
    <t xml:space="preserve">Osekání stáv. obkladu, soklu a dlažeb </t>
  </si>
  <si>
    <t>99</t>
  </si>
  <si>
    <t>Staveništní přesun hmot</t>
  </si>
  <si>
    <t>40</t>
  </si>
  <si>
    <t xml:space="preserve">Přesun hmot pro opravy a údržbu </t>
  </si>
  <si>
    <t>721</t>
  </si>
  <si>
    <t>Vnitřní kanalizace</t>
  </si>
  <si>
    <t>19</t>
  </si>
  <si>
    <t>722</t>
  </si>
  <si>
    <t>Vnitřní vodovod</t>
  </si>
  <si>
    <t>29</t>
  </si>
  <si>
    <t>723</t>
  </si>
  <si>
    <t>Vnitřní plynovod</t>
  </si>
  <si>
    <t>20</t>
  </si>
  <si>
    <t>725</t>
  </si>
  <si>
    <t>Zařizovací předměty</t>
  </si>
  <si>
    <t>30</t>
  </si>
  <si>
    <t>17</t>
  </si>
  <si>
    <t>31</t>
  </si>
  <si>
    <t>41</t>
  </si>
  <si>
    <t xml:space="preserve">Umyvadlo </t>
  </si>
  <si>
    <t>43</t>
  </si>
  <si>
    <t>42</t>
  </si>
  <si>
    <t xml:space="preserve">Osazení umyvadla </t>
  </si>
  <si>
    <t>44</t>
  </si>
  <si>
    <t xml:space="preserve">Klozet WC kombi vč. PVC sedátka </t>
  </si>
  <si>
    <t>45</t>
  </si>
  <si>
    <t xml:space="preserve">Osazení klozetu s nádržkou - kombi </t>
  </si>
  <si>
    <t>730</t>
  </si>
  <si>
    <t>46</t>
  </si>
  <si>
    <t>58</t>
  </si>
  <si>
    <t>47</t>
  </si>
  <si>
    <t xml:space="preserve">Vyvložkování komína </t>
  </si>
  <si>
    <t>56</t>
  </si>
  <si>
    <t>766</t>
  </si>
  <si>
    <t>Konstrukce truhlářské</t>
  </si>
  <si>
    <t>37</t>
  </si>
  <si>
    <t>9</t>
  </si>
  <si>
    <t>25</t>
  </si>
  <si>
    <t>54</t>
  </si>
  <si>
    <t>13</t>
  </si>
  <si>
    <t>12</t>
  </si>
  <si>
    <t xml:space="preserve">Dveře interierové plné, bílé 60/80 </t>
  </si>
  <si>
    <t>14</t>
  </si>
  <si>
    <t xml:space="preserve">Montáž dveří </t>
  </si>
  <si>
    <t>21</t>
  </si>
  <si>
    <t xml:space="preserve">Práh dveřní </t>
  </si>
  <si>
    <t>18</t>
  </si>
  <si>
    <t>52</t>
  </si>
  <si>
    <t>57</t>
  </si>
  <si>
    <t>60</t>
  </si>
  <si>
    <t>776</t>
  </si>
  <si>
    <t>Podlahy povlakové</t>
  </si>
  <si>
    <t>23</t>
  </si>
  <si>
    <t>24</t>
  </si>
  <si>
    <t>783</t>
  </si>
  <si>
    <t>Nátěry</t>
  </si>
  <si>
    <t>16</t>
  </si>
  <si>
    <t xml:space="preserve">Nátěr zárubně syntetický </t>
  </si>
  <si>
    <t>27</t>
  </si>
  <si>
    <t>784</t>
  </si>
  <si>
    <t>Malby</t>
  </si>
  <si>
    <t>M21</t>
  </si>
  <si>
    <t>Elektromontáže</t>
  </si>
  <si>
    <t>Individuální mimostaveništní doprava</t>
  </si>
  <si>
    <t>Zařízení staveniště</t>
  </si>
  <si>
    <t xml:space="preserve">Byt č. 01 1.NP Křimov č.p. 66 </t>
  </si>
  <si>
    <t xml:space="preserve">Ing. Milan Štefanov </t>
  </si>
  <si>
    <t>ČKAIT 0300666</t>
  </si>
  <si>
    <t xml:space="preserve">výběrové řízení </t>
  </si>
  <si>
    <r>
      <rPr>
        <b/>
        <sz val="14"/>
        <rFont val="Arial CE"/>
        <family val="0"/>
      </rPr>
      <t>Rozpočet na revitalizaci bytové jednotky.</t>
    </r>
    <r>
      <rPr>
        <b/>
        <sz val="9"/>
        <rFont val="Arial CE"/>
        <family val="0"/>
      </rPr>
      <t xml:space="preserve">
Ceny platné od 1. 5. 2017, změna cen materiálů vyhrazena.
Případné vícepráce/méněpráce budou řešeny po dohodě s objednatelem.
Daňová povinnost se řídí dle §92e zákona č. 235/2004 Sb. ve znění p. p. </t>
    </r>
  </si>
  <si>
    <t>Oprava stávající dřevěné podlahy - příprava na pokládku plovoucí podlahy</t>
  </si>
  <si>
    <t xml:space="preserve">Vybourání stávajícíh dřevěných oken </t>
  </si>
  <si>
    <t>soubor</t>
  </si>
  <si>
    <t>DOD+MTŽ Plastových termoizolačních oken Ug=1,0/Wm2K profil 5+6 komor , PVC tř. A, uzavřená výztuha, vnitřní PBVC parapety . Specifikace - viz. zadávací podmínky</t>
  </si>
  <si>
    <t>Začištění betonové podlahy pod dlažbu - chodba+koupelna WC</t>
  </si>
  <si>
    <t>Hydroizolační nátěr-koupelna WC</t>
  </si>
  <si>
    <t xml:space="preserve">Drobné zednické práce - lok.opravy </t>
  </si>
  <si>
    <t>Obklad stěn do lepidla DOD+MTŽ</t>
  </si>
  <si>
    <t>Kontrola, lokální oprava, napojení zařizovacích předmětů včetně materiálu ( sifony, pomocný materiál, …)</t>
  </si>
  <si>
    <t>Kontrola, lokální oprava, napojení zařizovacích předmětů včetně materiálu ( fitinky, pomocný materiál, …)</t>
  </si>
  <si>
    <t xml:space="preserve">Neuvažuje se </t>
  </si>
  <si>
    <t xml:space="preserve">Sprchový kout 90/90 cm s vaničkou laminátovou, plastové stěny  </t>
  </si>
  <si>
    <t>Baterie sprchová s konzolkou</t>
  </si>
  <si>
    <t>Osazení sprchopvé koutu</t>
  </si>
  <si>
    <t xml:space="preserve">Baterie umyvadlová, stojánková </t>
  </si>
  <si>
    <t>DOD+MTŽ kotle Benekov tuhá paliva</t>
  </si>
  <si>
    <t>DOD+MTŽ rozvodů topení Cu</t>
  </si>
  <si>
    <t>DID+MTŽ radiátorů</t>
  </si>
  <si>
    <t>Ústřední vytápění - není součástí VŘ</t>
  </si>
  <si>
    <t>Montáž kuchyňské linky vč. přidružených činností - spodní díly</t>
  </si>
  <si>
    <t xml:space="preserve">Kontrola uchycení horních skříněk </t>
  </si>
  <si>
    <t>Oprava stávajícíh zárubní</t>
  </si>
  <si>
    <t>DOD+MTŽ Dveře vchodové protipožární 90 vč. kování klika/klika, 3 klíče</t>
  </si>
  <si>
    <t xml:space="preserve">Dodání a montáž skříně (kuchyň ) - neuvažuje se </t>
  </si>
  <si>
    <t>Pokládka dlažby do lepidla - pouze montáž ( dlažbu má investor )</t>
  </si>
  <si>
    <t>R - Dodání a montáž Plovoucí laminátové podlahy včetně mirelonu, obvodových lišt a přechodových hliníkových podlahových lišt u zárubní a včetně prořezů</t>
  </si>
  <si>
    <t xml:space="preserve">Dodávka + montáž dřezu s odkapávačem - kuchyň </t>
  </si>
  <si>
    <t xml:space="preserve">Kontola podlahy - staré hřebíky a tuhost podlahy </t>
  </si>
  <si>
    <t>Vyčištění stávající dřevěné podlahy od nečistot - strojní vysávání</t>
  </si>
  <si>
    <t xml:space="preserve">Nátěr OK syntetický topení, rozvod - NEUVAŽUJE SE </t>
  </si>
  <si>
    <t>Malba stěn a stropů -  interierová barva dojnásobná - bílá včetně drobných oprav detailů ( u zárubní, podlahových lišt )</t>
  </si>
  <si>
    <t xml:space="preserve">Dodávka + montáž digestoře uhlíkové, bez odtahu do komína - kuchyň </t>
  </si>
  <si>
    <t>Oprava stávajícího sádrokartonu - koupelna WC</t>
  </si>
  <si>
    <t xml:space="preserve">Odstranění hrubých nečistot z povrchu podlah </t>
  </si>
  <si>
    <t xml:space="preserve">Kontrola a oprava elektroinstalace, osazení a napojení elektr. bojleru, zprovoznění včetně výchozí revize, provedení přihlášky pro přihlášení elektroměru </t>
  </si>
  <si>
    <t xml:space="preserve">Rekontrukce bytové jednotky 1+2 </t>
  </si>
  <si>
    <t>KRYCÍ LIST VÝKAZU VÝMĚR</t>
  </si>
  <si>
    <t>CENA ZA OBJEKT CELKEM (bez DPH)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</si>
</sst>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.00\ &quot;Kč&quot;"/>
    <numFmt numFmtId="166" formatCode="0.0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3" fillId="33" borderId="14" xfId="0" applyNumberFormat="1" applyFont="1" applyFill="1" applyBorder="1" applyAlignment="1">
      <alignment/>
    </xf>
    <xf numFmtId="49" fontId="0" fillId="33" borderId="15" xfId="0" applyNumberForma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left"/>
    </xf>
    <xf numFmtId="0" fontId="0" fillId="0" borderId="2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3" fontId="0" fillId="0" borderId="0" xfId="0" applyNumberFormat="1" applyAlignment="1">
      <alignment/>
    </xf>
    <xf numFmtId="0" fontId="2" fillId="0" borderId="27" xfId="0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6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Continuous"/>
    </xf>
    <xf numFmtId="0" fontId="6" fillId="0" borderId="31" xfId="0" applyFont="1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3" xfId="0" applyFon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20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165" fontId="7" fillId="0" borderId="44" xfId="0" applyNumberFormat="1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4" fillId="0" borderId="51" xfId="46" applyFont="1" applyBorder="1">
      <alignment/>
      <protection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30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6" fillId="0" borderId="30" xfId="0" applyFont="1" applyFill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0" borderId="53" xfId="0" applyNumberFormat="1" applyFont="1" applyFill="1" applyBorder="1" applyAlignment="1">
      <alignment/>
    </xf>
    <xf numFmtId="3" fontId="6" fillId="0" borderId="5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36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0" fillId="0" borderId="55" xfId="0" applyFill="1" applyBorder="1" applyAlignment="1">
      <alignment/>
    </xf>
    <xf numFmtId="0" fontId="6" fillId="0" borderId="56" xfId="0" applyFont="1" applyFill="1" applyBorder="1" applyAlignment="1">
      <alignment horizontal="right"/>
    </xf>
    <xf numFmtId="0" fontId="6" fillId="0" borderId="37" xfId="0" applyFont="1" applyFill="1" applyBorder="1" applyAlignment="1">
      <alignment horizontal="right"/>
    </xf>
    <xf numFmtId="0" fontId="6" fillId="0" borderId="38" xfId="0" applyFont="1" applyFill="1" applyBorder="1" applyAlignment="1">
      <alignment horizontal="center"/>
    </xf>
    <xf numFmtId="4" fontId="5" fillId="0" borderId="37" xfId="0" applyNumberFormat="1" applyFont="1" applyFill="1" applyBorder="1" applyAlignment="1">
      <alignment horizontal="right"/>
    </xf>
    <xf numFmtId="4" fontId="5" fillId="0" borderId="55" xfId="0" applyNumberFormat="1" applyFont="1" applyFill="1" applyBorder="1" applyAlignment="1">
      <alignment horizontal="right"/>
    </xf>
    <xf numFmtId="0" fontId="0" fillId="0" borderId="4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0" xfId="0" applyNumberFormat="1" applyFont="1" applyFill="1" applyBorder="1" applyAlignment="1">
      <alignment horizontal="right"/>
    </xf>
    <xf numFmtId="166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3" xfId="0" applyFill="1" applyBorder="1" applyAlignment="1">
      <alignment/>
    </xf>
    <xf numFmtId="0" fontId="6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3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0" fillId="0" borderId="0" xfId="46" applyFill="1">
      <alignment/>
      <protection/>
    </xf>
    <xf numFmtId="0" fontId="11" fillId="0" borderId="0" xfId="46" applyFont="1" applyFill="1" applyAlignment="1">
      <alignment horizontal="centerContinuous"/>
      <protection/>
    </xf>
    <xf numFmtId="0" fontId="12" fillId="0" borderId="0" xfId="46" applyFont="1" applyFill="1" applyAlignment="1">
      <alignment horizontal="centerContinuous"/>
      <protection/>
    </xf>
    <xf numFmtId="0" fontId="12" fillId="0" borderId="0" xfId="46" applyFont="1" applyFill="1" applyAlignment="1">
      <alignment horizontal="right"/>
      <protection/>
    </xf>
    <xf numFmtId="0" fontId="4" fillId="0" borderId="49" xfId="46" applyFont="1" applyFill="1" applyBorder="1">
      <alignment/>
      <protection/>
    </xf>
    <xf numFmtId="0" fontId="0" fillId="0" borderId="49" xfId="46" applyFill="1" applyBorder="1">
      <alignment/>
      <protection/>
    </xf>
    <xf numFmtId="0" fontId="9" fillId="0" borderId="49" xfId="46" applyFont="1" applyFill="1" applyBorder="1" applyAlignment="1">
      <alignment horizontal="right"/>
      <protection/>
    </xf>
    <xf numFmtId="0" fontId="0" fillId="0" borderId="49" xfId="46" applyFill="1" applyBorder="1" applyAlignment="1">
      <alignment horizontal="left"/>
      <protection/>
    </xf>
    <xf numFmtId="0" fontId="0" fillId="0" borderId="50" xfId="46" applyFill="1" applyBorder="1">
      <alignment/>
      <protection/>
    </xf>
    <xf numFmtId="0" fontId="4" fillId="0" borderId="51" xfId="46" applyFont="1" applyFill="1" applyBorder="1">
      <alignment/>
      <protection/>
    </xf>
    <xf numFmtId="0" fontId="0" fillId="0" borderId="51" xfId="46" applyFill="1" applyBorder="1">
      <alignment/>
      <protection/>
    </xf>
    <xf numFmtId="0" fontId="9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5" fillId="0" borderId="58" xfId="46" applyNumberFormat="1" applyFont="1" applyFill="1" applyBorder="1">
      <alignment/>
      <protection/>
    </xf>
    <xf numFmtId="0" fontId="5" fillId="0" borderId="39" xfId="46" applyFont="1" applyFill="1" applyBorder="1" applyAlignment="1">
      <alignment horizontal="center"/>
      <protection/>
    </xf>
    <xf numFmtId="0" fontId="5" fillId="0" borderId="39" xfId="46" applyNumberFormat="1" applyFont="1" applyFill="1" applyBorder="1" applyAlignment="1">
      <alignment horizontal="center"/>
      <protection/>
    </xf>
    <xf numFmtId="0" fontId="5" fillId="0" borderId="58" xfId="46" applyFont="1" applyFill="1" applyBorder="1" applyAlignment="1">
      <alignment horizontal="center"/>
      <protection/>
    </xf>
    <xf numFmtId="0" fontId="6" fillId="0" borderId="61" xfId="46" applyFont="1" applyFill="1" applyBorder="1" applyAlignment="1">
      <alignment horizontal="center"/>
      <protection/>
    </xf>
    <xf numFmtId="49" fontId="6" fillId="0" borderId="61" xfId="46" applyNumberFormat="1" applyFont="1" applyFill="1" applyBorder="1" applyAlignment="1">
      <alignment horizontal="left"/>
      <protection/>
    </xf>
    <xf numFmtId="0" fontId="6" fillId="0" borderId="61" xfId="46" applyFont="1" applyFill="1" applyBorder="1">
      <alignment/>
      <protection/>
    </xf>
    <xf numFmtId="0" fontId="0" fillId="0" borderId="61" xfId="46" applyFill="1" applyBorder="1" applyAlignment="1">
      <alignment horizontal="center"/>
      <protection/>
    </xf>
    <xf numFmtId="0" fontId="0" fillId="0" borderId="61" xfId="46" applyNumberFormat="1" applyFill="1" applyBorder="1" applyAlignment="1">
      <alignment horizontal="right"/>
      <protection/>
    </xf>
    <xf numFmtId="0" fontId="0" fillId="0" borderId="61" xfId="46" applyNumberFormat="1" applyFill="1" applyBorder="1">
      <alignment/>
      <protection/>
    </xf>
    <xf numFmtId="0" fontId="0" fillId="0" borderId="0" xfId="46" applyNumberFormat="1">
      <alignment/>
      <protection/>
    </xf>
    <xf numFmtId="0" fontId="13" fillId="0" borderId="0" xfId="46" applyFont="1">
      <alignment/>
      <protection/>
    </xf>
    <xf numFmtId="0" fontId="0" fillId="0" borderId="61" xfId="46" applyFont="1" applyFill="1" applyBorder="1" applyAlignment="1">
      <alignment horizontal="center"/>
      <protection/>
    </xf>
    <xf numFmtId="49" fontId="8" fillId="0" borderId="61" xfId="46" applyNumberFormat="1" applyFont="1" applyFill="1" applyBorder="1" applyAlignment="1">
      <alignment horizontal="left"/>
      <protection/>
    </xf>
    <xf numFmtId="0" fontId="8" fillId="0" borderId="61" xfId="46" applyFont="1" applyFill="1" applyBorder="1" applyAlignment="1">
      <alignment wrapText="1"/>
      <protection/>
    </xf>
    <xf numFmtId="49" fontId="8" fillId="0" borderId="61" xfId="46" applyNumberFormat="1" applyFont="1" applyFill="1" applyBorder="1" applyAlignment="1">
      <alignment horizontal="center" shrinkToFit="1"/>
      <protection/>
    </xf>
    <xf numFmtId="4" fontId="8" fillId="0" borderId="61" xfId="46" applyNumberFormat="1" applyFont="1" applyFill="1" applyBorder="1" applyAlignment="1">
      <alignment horizontal="right"/>
      <protection/>
    </xf>
    <xf numFmtId="4" fontId="8" fillId="0" borderId="61" xfId="46" applyNumberFormat="1" applyFont="1" applyFill="1" applyBorder="1">
      <alignment/>
      <protection/>
    </xf>
    <xf numFmtId="0" fontId="0" fillId="0" borderId="62" xfId="46" applyFill="1" applyBorder="1" applyAlignment="1">
      <alignment horizontal="center"/>
      <protection/>
    </xf>
    <xf numFmtId="49" fontId="4" fillId="0" borderId="62" xfId="46" applyNumberFormat="1" applyFont="1" applyFill="1" applyBorder="1" applyAlignment="1">
      <alignment horizontal="left"/>
      <protection/>
    </xf>
    <xf numFmtId="0" fontId="4" fillId="0" borderId="62" xfId="46" applyFont="1" applyFill="1" applyBorder="1">
      <alignment/>
      <protection/>
    </xf>
    <xf numFmtId="4" fontId="0" fillId="0" borderId="62" xfId="46" applyNumberFormat="1" applyFill="1" applyBorder="1" applyAlignment="1">
      <alignment horizontal="right"/>
      <protection/>
    </xf>
    <xf numFmtId="4" fontId="6" fillId="0" borderId="62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4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5" fillId="0" borderId="0" xfId="46" applyFont="1" applyBorder="1">
      <alignment/>
      <protection/>
    </xf>
    <xf numFmtId="3" fontId="15" fillId="0" borderId="0" xfId="46" applyNumberFormat="1" applyFont="1" applyBorder="1" applyAlignment="1">
      <alignment horizontal="right"/>
      <protection/>
    </xf>
    <xf numFmtId="4" fontId="15" fillId="0" borderId="0" xfId="46" applyNumberFormat="1" applyFont="1" applyBorder="1">
      <alignment/>
      <protection/>
    </xf>
    <xf numFmtId="0" fontId="14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9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5" fillId="0" borderId="24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5" fillId="0" borderId="0" xfId="0" applyFont="1" applyAlignment="1">
      <alignment horizontal="left" vertical="top" wrapText="1"/>
    </xf>
    <xf numFmtId="0" fontId="0" fillId="0" borderId="65" xfId="46" applyFont="1" applyBorder="1" applyAlignment="1">
      <alignment horizontal="center"/>
      <protection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51" xfId="46" applyFont="1" applyBorder="1" applyAlignment="1">
      <alignment horizontal="left"/>
      <protection/>
    </xf>
    <xf numFmtId="0" fontId="0" fillId="0" borderId="69" xfId="46" applyFont="1" applyBorder="1" applyAlignment="1">
      <alignment horizontal="left"/>
      <protection/>
    </xf>
    <xf numFmtId="3" fontId="6" fillId="0" borderId="44" xfId="0" applyNumberFormat="1" applyFont="1" applyFill="1" applyBorder="1" applyAlignment="1">
      <alignment horizontal="right"/>
    </xf>
    <xf numFmtId="3" fontId="6" fillId="0" borderId="60" xfId="0" applyNumberFormat="1" applyFont="1" applyFill="1" applyBorder="1" applyAlignment="1">
      <alignment horizontal="right"/>
    </xf>
    <xf numFmtId="0" fontId="10" fillId="0" borderId="0" xfId="46" applyFont="1" applyAlignment="1">
      <alignment horizontal="center"/>
      <protection/>
    </xf>
    <xf numFmtId="0" fontId="0" fillId="0" borderId="65" xfId="46" applyFont="1" applyFill="1" applyBorder="1" applyAlignment="1">
      <alignment horizontal="center"/>
      <protection/>
    </xf>
    <xf numFmtId="0" fontId="0" fillId="0" borderId="66" xfId="46" applyFont="1" applyFill="1" applyBorder="1" applyAlignment="1">
      <alignment horizontal="center"/>
      <protection/>
    </xf>
    <xf numFmtId="49" fontId="0" fillId="0" borderId="67" xfId="46" applyNumberFormat="1" applyFont="1" applyFill="1" applyBorder="1" applyAlignment="1">
      <alignment horizontal="center"/>
      <protection/>
    </xf>
    <xf numFmtId="0" fontId="0" fillId="0" borderId="68" xfId="46" applyFont="1" applyFill="1" applyBorder="1" applyAlignment="1">
      <alignment horizontal="center"/>
      <protection/>
    </xf>
    <xf numFmtId="0" fontId="0" fillId="0" borderId="51" xfId="46" applyFill="1" applyBorder="1" applyAlignment="1">
      <alignment horizontal="center" shrinkToFit="1"/>
      <protection/>
    </xf>
    <xf numFmtId="0" fontId="0" fillId="0" borderId="69" xfId="46" applyFill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3"/>
  <sheetViews>
    <sheetView tabSelected="1" zoomScalePageLayoutView="0" workbookViewId="0" topLeftCell="A10">
      <selection activeCell="V34" sqref="V34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220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0</v>
      </c>
      <c r="B3" s="4"/>
      <c r="C3" s="5" t="s">
        <v>1</v>
      </c>
      <c r="D3" s="5"/>
      <c r="E3" s="5"/>
      <c r="F3" s="5" t="s">
        <v>2</v>
      </c>
      <c r="G3" s="6"/>
    </row>
    <row r="4" spans="1:7" ht="12.75" customHeight="1">
      <c r="A4" s="7"/>
      <c r="B4" s="8"/>
      <c r="C4" s="9" t="s">
        <v>179</v>
      </c>
      <c r="D4" s="10"/>
      <c r="E4" s="10"/>
      <c r="F4" s="11"/>
      <c r="G4" s="12"/>
    </row>
    <row r="5" spans="1:7" ht="12.75" customHeight="1">
      <c r="A5" s="13" t="s">
        <v>4</v>
      </c>
      <c r="B5" s="14"/>
      <c r="C5" s="15" t="s">
        <v>5</v>
      </c>
      <c r="D5" s="15"/>
      <c r="E5" s="15"/>
      <c r="F5" s="16" t="s">
        <v>6</v>
      </c>
      <c r="G5" s="17"/>
    </row>
    <row r="6" spans="1:7" ht="12.75" customHeight="1">
      <c r="A6" s="7"/>
      <c r="B6" s="8"/>
      <c r="C6" s="9" t="s">
        <v>219</v>
      </c>
      <c r="D6" s="10"/>
      <c r="E6" s="10"/>
      <c r="F6" s="18"/>
      <c r="G6" s="12"/>
    </row>
    <row r="7" spans="1:9" ht="12.75">
      <c r="A7" s="13" t="s">
        <v>7</v>
      </c>
      <c r="B7" s="15"/>
      <c r="C7" s="175"/>
      <c r="D7" s="176"/>
      <c r="E7" s="19" t="s">
        <v>8</v>
      </c>
      <c r="F7" s="20"/>
      <c r="G7" s="21">
        <v>0</v>
      </c>
      <c r="H7" s="22"/>
      <c r="I7" s="22"/>
    </row>
    <row r="8" spans="1:7" ht="12.75">
      <c r="A8" s="13" t="s">
        <v>9</v>
      </c>
      <c r="B8" s="15"/>
      <c r="C8" s="175"/>
      <c r="D8" s="176"/>
      <c r="E8" s="16" t="s">
        <v>10</v>
      </c>
      <c r="F8" s="15"/>
      <c r="G8" s="23">
        <f>IF(PocetMJ=0,,ROUND((F30+F31)/PocetMJ,1))</f>
        <v>0</v>
      </c>
    </row>
    <row r="9" spans="1:7" ht="12.75">
      <c r="A9" s="24" t="s">
        <v>11</v>
      </c>
      <c r="B9" s="25"/>
      <c r="C9" s="25"/>
      <c r="D9" s="25"/>
      <c r="E9" s="26" t="s">
        <v>12</v>
      </c>
      <c r="F9" s="25"/>
      <c r="G9" s="27"/>
    </row>
    <row r="10" spans="1:57" ht="12.75">
      <c r="A10" s="28" t="s">
        <v>13</v>
      </c>
      <c r="B10" s="11"/>
      <c r="C10" s="11" t="s">
        <v>180</v>
      </c>
      <c r="D10" s="11"/>
      <c r="E10" s="29" t="s">
        <v>14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 t="s">
        <v>181</v>
      </c>
      <c r="D11" s="11"/>
      <c r="E11" s="177" t="s">
        <v>182</v>
      </c>
      <c r="F11" s="178"/>
      <c r="G11" s="179"/>
    </row>
    <row r="12" spans="1:7" ht="28.5" customHeight="1" thickBot="1">
      <c r="A12" s="31" t="s">
        <v>15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16</v>
      </c>
      <c r="B13" s="36"/>
      <c r="C13" s="37"/>
      <c r="D13" s="38" t="s">
        <v>17</v>
      </c>
      <c r="E13" s="39"/>
      <c r="F13" s="39"/>
      <c r="G13" s="37"/>
    </row>
    <row r="14" spans="1:7" ht="15.75" customHeight="1">
      <c r="A14" s="40"/>
      <c r="B14" s="41" t="s">
        <v>18</v>
      </c>
      <c r="C14" s="42">
        <f>Dodavka</f>
        <v>0</v>
      </c>
      <c r="D14" s="43" t="str">
        <f>Rekapitulace!A27</f>
        <v>Individuální mimostaveništní doprava</v>
      </c>
      <c r="E14" s="44"/>
      <c r="F14" s="45"/>
      <c r="G14" s="42">
        <f>Rekapitulace!I27</f>
        <v>0</v>
      </c>
    </row>
    <row r="15" spans="1:7" ht="15.75" customHeight="1">
      <c r="A15" s="40" t="s">
        <v>19</v>
      </c>
      <c r="B15" s="41" t="s">
        <v>20</v>
      </c>
      <c r="C15" s="42">
        <f>Mont</f>
        <v>0</v>
      </c>
      <c r="D15" s="24" t="str">
        <f>Rekapitulace!A28</f>
        <v>Zařízení staveniště</v>
      </c>
      <c r="E15" s="46"/>
      <c r="F15" s="47"/>
      <c r="G15" s="42">
        <f>Rekapitulace!I28</f>
        <v>0</v>
      </c>
    </row>
    <row r="16" spans="1:7" ht="15.75" customHeight="1">
      <c r="A16" s="40" t="s">
        <v>21</v>
      </c>
      <c r="B16" s="41" t="s">
        <v>22</v>
      </c>
      <c r="C16" s="42">
        <f>HSV</f>
        <v>0</v>
      </c>
      <c r="D16" s="24"/>
      <c r="E16" s="46"/>
      <c r="F16" s="47"/>
      <c r="G16" s="42"/>
    </row>
    <row r="17" spans="1:7" ht="15.75" customHeight="1">
      <c r="A17" s="48" t="s">
        <v>23</v>
      </c>
      <c r="B17" s="41" t="s">
        <v>24</v>
      </c>
      <c r="C17" s="42">
        <f>PSV</f>
        <v>0</v>
      </c>
      <c r="D17" s="24"/>
      <c r="E17" s="46"/>
      <c r="F17" s="47"/>
      <c r="G17" s="42"/>
    </row>
    <row r="18" spans="1:7" ht="15.75" customHeight="1">
      <c r="A18" s="49" t="s">
        <v>25</v>
      </c>
      <c r="B18" s="41"/>
      <c r="C18" s="42">
        <f>SUM(C14:C17)</f>
        <v>0</v>
      </c>
      <c r="D18" s="50"/>
      <c r="E18" s="46"/>
      <c r="F18" s="47"/>
      <c r="G18" s="42"/>
    </row>
    <row r="19" spans="1:7" ht="15.75" customHeight="1">
      <c r="A19" s="49"/>
      <c r="B19" s="41"/>
      <c r="C19" s="42"/>
      <c r="D19" s="24"/>
      <c r="E19" s="46"/>
      <c r="F19" s="47"/>
      <c r="G19" s="42"/>
    </row>
    <row r="20" spans="1:7" ht="15.75" customHeight="1">
      <c r="A20" s="49" t="s">
        <v>26</v>
      </c>
      <c r="B20" s="41"/>
      <c r="C20" s="42">
        <f>HZS</f>
        <v>0</v>
      </c>
      <c r="D20" s="24"/>
      <c r="E20" s="46"/>
      <c r="F20" s="47"/>
      <c r="G20" s="42"/>
    </row>
    <row r="21" spans="1:7" ht="15.75" customHeight="1">
      <c r="A21" s="28" t="s">
        <v>27</v>
      </c>
      <c r="B21" s="11"/>
      <c r="C21" s="42">
        <f>C18+C20</f>
        <v>0</v>
      </c>
      <c r="D21" s="24" t="s">
        <v>28</v>
      </c>
      <c r="E21" s="46"/>
      <c r="F21" s="47"/>
      <c r="G21" s="42">
        <f>G22-SUM(G14:G20)</f>
        <v>0</v>
      </c>
    </row>
    <row r="22" spans="1:7" ht="15.75" customHeight="1" thickBot="1">
      <c r="A22" s="24" t="s">
        <v>29</v>
      </c>
      <c r="B22" s="25"/>
      <c r="C22" s="51">
        <f>C21+G22</f>
        <v>0</v>
      </c>
      <c r="D22" s="52" t="s">
        <v>30</v>
      </c>
      <c r="E22" s="53"/>
      <c r="F22" s="54"/>
      <c r="G22" s="42">
        <f>VRN</f>
        <v>0</v>
      </c>
    </row>
    <row r="23" spans="1:7" ht="12.75">
      <c r="A23" s="3" t="s">
        <v>31</v>
      </c>
      <c r="B23" s="5"/>
      <c r="C23" s="55" t="s">
        <v>32</v>
      </c>
      <c r="D23" s="5"/>
      <c r="E23" s="55" t="s">
        <v>33</v>
      </c>
      <c r="F23" s="5"/>
      <c r="G23" s="6"/>
    </row>
    <row r="24" spans="1:7" ht="12.75">
      <c r="A24" s="13"/>
      <c r="B24" s="15"/>
      <c r="C24" s="16" t="s">
        <v>34</v>
      </c>
      <c r="D24" s="15"/>
      <c r="E24" s="16" t="s">
        <v>34</v>
      </c>
      <c r="F24" s="15"/>
      <c r="G24" s="17"/>
    </row>
    <row r="25" spans="1:7" ht="12.75">
      <c r="A25" s="28" t="s">
        <v>35</v>
      </c>
      <c r="B25" s="56"/>
      <c r="C25" s="29" t="s">
        <v>35</v>
      </c>
      <c r="D25" s="11"/>
      <c r="E25" s="29" t="s">
        <v>35</v>
      </c>
      <c r="F25" s="11"/>
      <c r="G25" s="12"/>
    </row>
    <row r="26" spans="1:7" ht="12.75">
      <c r="A26" s="28"/>
      <c r="B26" s="57"/>
      <c r="C26" s="29" t="s">
        <v>36</v>
      </c>
      <c r="D26" s="11"/>
      <c r="E26" s="29" t="s">
        <v>37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38</v>
      </c>
      <c r="B29" s="15"/>
      <c r="C29" s="58">
        <v>0</v>
      </c>
      <c r="D29" s="15" t="s">
        <v>39</v>
      </c>
      <c r="E29" s="16"/>
      <c r="F29" s="59">
        <v>0</v>
      </c>
      <c r="G29" s="17"/>
    </row>
    <row r="30" spans="1:7" ht="12.75">
      <c r="A30" s="13" t="s">
        <v>38</v>
      </c>
      <c r="B30" s="15"/>
      <c r="C30" s="58">
        <v>15</v>
      </c>
      <c r="D30" s="15" t="s">
        <v>39</v>
      </c>
      <c r="E30" s="16"/>
      <c r="F30" s="59">
        <v>0</v>
      </c>
      <c r="G30" s="17"/>
    </row>
    <row r="31" spans="1:7" ht="12.75">
      <c r="A31" s="13" t="s">
        <v>38</v>
      </c>
      <c r="B31" s="15"/>
      <c r="C31" s="58">
        <v>21</v>
      </c>
      <c r="D31" s="15" t="s">
        <v>39</v>
      </c>
      <c r="E31" s="16"/>
      <c r="F31" s="59">
        <v>0</v>
      </c>
      <c r="G31" s="17"/>
    </row>
    <row r="32" spans="1:7" s="65" customFormat="1" ht="19.5" customHeight="1" thickBot="1">
      <c r="A32" s="60" t="s">
        <v>221</v>
      </c>
      <c r="B32" s="61"/>
      <c r="C32" s="61"/>
      <c r="D32" s="61"/>
      <c r="E32" s="62"/>
      <c r="F32" s="63">
        <f>ROUND(SUM(F30:F31),0)</f>
        <v>0</v>
      </c>
      <c r="G32" s="64"/>
    </row>
    <row r="34" spans="1:8" ht="12.75">
      <c r="A34" s="66" t="s">
        <v>40</v>
      </c>
      <c r="B34" s="66"/>
      <c r="C34" s="66"/>
      <c r="D34" s="66"/>
      <c r="E34" s="66"/>
      <c r="F34" s="66"/>
      <c r="G34" s="66"/>
      <c r="H34" t="s">
        <v>3</v>
      </c>
    </row>
    <row r="35" spans="1:8" ht="14.25" customHeight="1">
      <c r="A35" s="66"/>
      <c r="B35" s="180" t="s">
        <v>183</v>
      </c>
      <c r="C35" s="180"/>
      <c r="D35" s="180"/>
      <c r="E35" s="180"/>
      <c r="F35" s="180"/>
      <c r="G35" s="180"/>
      <c r="H35" t="s">
        <v>3</v>
      </c>
    </row>
    <row r="36" spans="1:8" ht="12.75" customHeight="1">
      <c r="A36" s="67"/>
      <c r="B36" s="180"/>
      <c r="C36" s="180"/>
      <c r="D36" s="180"/>
      <c r="E36" s="180"/>
      <c r="F36" s="180"/>
      <c r="G36" s="180"/>
      <c r="H36" t="s">
        <v>3</v>
      </c>
    </row>
    <row r="37" spans="1:8" ht="12.75">
      <c r="A37" s="67"/>
      <c r="B37" s="180"/>
      <c r="C37" s="180"/>
      <c r="D37" s="180"/>
      <c r="E37" s="180"/>
      <c r="F37" s="180"/>
      <c r="G37" s="180"/>
      <c r="H37" t="s">
        <v>3</v>
      </c>
    </row>
    <row r="38" spans="1:8" ht="12.75">
      <c r="A38" s="67"/>
      <c r="B38" s="180"/>
      <c r="C38" s="180"/>
      <c r="D38" s="180"/>
      <c r="E38" s="180"/>
      <c r="F38" s="180"/>
      <c r="G38" s="180"/>
      <c r="H38" t="s">
        <v>3</v>
      </c>
    </row>
    <row r="39" spans="1:8" ht="12.75">
      <c r="A39" s="67"/>
      <c r="B39" s="180"/>
      <c r="C39" s="180"/>
      <c r="D39" s="180"/>
      <c r="E39" s="180"/>
      <c r="F39" s="180"/>
      <c r="G39" s="180"/>
      <c r="H39" t="s">
        <v>3</v>
      </c>
    </row>
    <row r="40" spans="1:8" ht="12.75">
      <c r="A40" s="67"/>
      <c r="B40" s="180"/>
      <c r="C40" s="180"/>
      <c r="D40" s="180"/>
      <c r="E40" s="180"/>
      <c r="F40" s="180"/>
      <c r="G40" s="180"/>
      <c r="H40" t="s">
        <v>3</v>
      </c>
    </row>
    <row r="41" spans="1:8" ht="12.75">
      <c r="A41" s="67"/>
      <c r="B41" s="180"/>
      <c r="C41" s="180"/>
      <c r="D41" s="180"/>
      <c r="E41" s="180"/>
      <c r="F41" s="180"/>
      <c r="G41" s="180"/>
      <c r="H41" t="s">
        <v>3</v>
      </c>
    </row>
    <row r="42" spans="1:8" ht="12.75">
      <c r="A42" s="67"/>
      <c r="B42" s="180"/>
      <c r="C42" s="180"/>
      <c r="D42" s="180"/>
      <c r="E42" s="180"/>
      <c r="F42" s="180"/>
      <c r="G42" s="180"/>
      <c r="H42" t="s">
        <v>3</v>
      </c>
    </row>
    <row r="43" spans="1:8" ht="3" customHeight="1">
      <c r="A43" s="67"/>
      <c r="B43" s="180"/>
      <c r="C43" s="180"/>
      <c r="D43" s="180"/>
      <c r="E43" s="180"/>
      <c r="F43" s="180"/>
      <c r="G43" s="180"/>
      <c r="H43" t="s">
        <v>3</v>
      </c>
    </row>
    <row r="44" spans="2:7" ht="12.75">
      <c r="B44" s="174"/>
      <c r="C44" s="174"/>
      <c r="D44" s="174"/>
      <c r="E44" s="174"/>
      <c r="F44" s="174"/>
      <c r="G44" s="174"/>
    </row>
    <row r="45" spans="2:7" ht="12.75">
      <c r="B45" s="174"/>
      <c r="C45" s="174"/>
      <c r="D45" s="174"/>
      <c r="E45" s="174"/>
      <c r="F45" s="174"/>
      <c r="G45" s="174"/>
    </row>
    <row r="46" spans="2:7" ht="12.75">
      <c r="B46" s="174"/>
      <c r="C46" s="174"/>
      <c r="D46" s="174"/>
      <c r="E46" s="174"/>
      <c r="F46" s="174"/>
      <c r="G46" s="174"/>
    </row>
    <row r="47" spans="2:7" ht="12.75">
      <c r="B47" s="174"/>
      <c r="C47" s="174"/>
      <c r="D47" s="174"/>
      <c r="E47" s="174"/>
      <c r="F47" s="174"/>
      <c r="G47" s="174"/>
    </row>
    <row r="48" spans="2:7" ht="12.75">
      <c r="B48" s="174"/>
      <c r="C48" s="174"/>
      <c r="D48" s="174"/>
      <c r="E48" s="174"/>
      <c r="F48" s="174"/>
      <c r="G48" s="174"/>
    </row>
    <row r="49" spans="2:7" ht="12.75">
      <c r="B49" s="174"/>
      <c r="C49" s="174"/>
      <c r="D49" s="174"/>
      <c r="E49" s="174"/>
      <c r="F49" s="174"/>
      <c r="G49" s="174"/>
    </row>
    <row r="50" spans="2:7" ht="12.75">
      <c r="B50" s="174"/>
      <c r="C50" s="174"/>
      <c r="D50" s="174"/>
      <c r="E50" s="174"/>
      <c r="F50" s="174"/>
      <c r="G50" s="174"/>
    </row>
    <row r="51" spans="2:7" ht="12.75">
      <c r="B51" s="174"/>
      <c r="C51" s="174"/>
      <c r="D51" s="174"/>
      <c r="E51" s="174"/>
      <c r="F51" s="174"/>
      <c r="G51" s="174"/>
    </row>
    <row r="52" spans="2:7" ht="12.75">
      <c r="B52" s="174"/>
      <c r="C52" s="174"/>
      <c r="D52" s="174"/>
      <c r="E52" s="174"/>
      <c r="F52" s="174"/>
      <c r="G52" s="174"/>
    </row>
    <row r="53" spans="2:7" ht="12.75">
      <c r="B53" s="174"/>
      <c r="C53" s="174"/>
      <c r="D53" s="174"/>
      <c r="E53" s="174"/>
      <c r="F53" s="174"/>
      <c r="G53" s="174"/>
    </row>
  </sheetData>
  <sheetProtection/>
  <mergeCells count="14">
    <mergeCell ref="B52:G52"/>
    <mergeCell ref="B53:G53"/>
    <mergeCell ref="B46:G46"/>
    <mergeCell ref="B47:G47"/>
    <mergeCell ref="B48:G48"/>
    <mergeCell ref="B49:G49"/>
    <mergeCell ref="B50:G50"/>
    <mergeCell ref="B51:G51"/>
    <mergeCell ref="B45:G45"/>
    <mergeCell ref="C7:D7"/>
    <mergeCell ref="C8:D8"/>
    <mergeCell ref="E11:G11"/>
    <mergeCell ref="B35:G43"/>
    <mergeCell ref="B44:G44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0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1" t="s">
        <v>4</v>
      </c>
      <c r="B1" s="182"/>
      <c r="C1" s="68" t="str">
        <f>CONCATENATE(cislostavby," ",nazevstavby)</f>
        <v> Rekontrukce bytové jednotky 1+2 </v>
      </c>
      <c r="D1" s="69"/>
      <c r="E1" s="70"/>
      <c r="F1" s="69"/>
      <c r="G1" s="71"/>
      <c r="H1" s="72"/>
      <c r="I1" s="73"/>
    </row>
    <row r="2" spans="1:9" ht="13.5" thickBot="1">
      <c r="A2" s="183" t="s">
        <v>0</v>
      </c>
      <c r="B2" s="184"/>
      <c r="C2" s="74" t="str">
        <f>CONCATENATE(cisloobjektu," ",nazevobjektu)</f>
        <v> Byt č. 01 1.NP Křimov č.p. 66 </v>
      </c>
      <c r="D2" s="75"/>
      <c r="E2" s="76"/>
      <c r="F2" s="75"/>
      <c r="G2" s="185"/>
      <c r="H2" s="185"/>
      <c r="I2" s="186"/>
    </row>
    <row r="3" ht="13.5" thickTop="1">
      <c r="F3" s="11"/>
    </row>
    <row r="4" spans="1:9" ht="19.5" customHeight="1">
      <c r="A4" s="77" t="s">
        <v>41</v>
      </c>
      <c r="B4" s="1"/>
      <c r="C4" s="1"/>
      <c r="D4" s="1"/>
      <c r="E4" s="78"/>
      <c r="F4" s="1"/>
      <c r="G4" s="1"/>
      <c r="H4" s="1"/>
      <c r="I4" s="1"/>
    </row>
    <row r="5" ht="13.5" thickBot="1"/>
    <row r="6" spans="1:9" s="11" customFormat="1" ht="13.5" thickBot="1">
      <c r="A6" s="79"/>
      <c r="B6" s="80" t="s">
        <v>42</v>
      </c>
      <c r="C6" s="80"/>
      <c r="D6" s="81"/>
      <c r="E6" s="82" t="s">
        <v>43</v>
      </c>
      <c r="F6" s="83" t="s">
        <v>44</v>
      </c>
      <c r="G6" s="83" t="s">
        <v>45</v>
      </c>
      <c r="H6" s="83" t="s">
        <v>46</v>
      </c>
      <c r="I6" s="84" t="s">
        <v>26</v>
      </c>
    </row>
    <row r="7" spans="1:9" s="11" customFormat="1" ht="12.75">
      <c r="A7" s="170" t="str">
        <f>Položky!B7</f>
        <v>11</v>
      </c>
      <c r="B7" s="85" t="str">
        <f>Položky!C7</f>
        <v>Přípravné a přidružené práce</v>
      </c>
      <c r="C7" s="86"/>
      <c r="D7" s="87"/>
      <c r="E7" s="171">
        <f>Položky!BA14</f>
        <v>0</v>
      </c>
      <c r="F7" s="172">
        <f>Položky!BB14</f>
        <v>0</v>
      </c>
      <c r="G7" s="172">
        <f>Položky!BC14</f>
        <v>0</v>
      </c>
      <c r="H7" s="172">
        <f>Položky!BD14</f>
        <v>0</v>
      </c>
      <c r="I7" s="173">
        <f>Položky!BE14</f>
        <v>0</v>
      </c>
    </row>
    <row r="8" spans="1:9" s="11" customFormat="1" ht="12.75">
      <c r="A8" s="170" t="str">
        <f>Položky!B15</f>
        <v>61</v>
      </c>
      <c r="B8" s="85" t="str">
        <f>Položky!C15</f>
        <v>Upravy povrchů vnitřní</v>
      </c>
      <c r="C8" s="86"/>
      <c r="D8" s="87"/>
      <c r="E8" s="171">
        <f>Položky!BA27</f>
        <v>0</v>
      </c>
      <c r="F8" s="172">
        <f>Položky!BB27</f>
        <v>0</v>
      </c>
      <c r="G8" s="172">
        <f>Položky!BC27</f>
        <v>0</v>
      </c>
      <c r="H8" s="172">
        <f>Položky!BD27</f>
        <v>0</v>
      </c>
      <c r="I8" s="173">
        <f>Položky!BE27</f>
        <v>0</v>
      </c>
    </row>
    <row r="9" spans="1:9" s="11" customFormat="1" ht="12.75">
      <c r="A9" s="170" t="str">
        <f>Položky!B28</f>
        <v>94</v>
      </c>
      <c r="B9" s="85" t="str">
        <f>Položky!C28</f>
        <v>Lešení a stavební výtahy</v>
      </c>
      <c r="C9" s="86"/>
      <c r="D9" s="87"/>
      <c r="E9" s="171">
        <f>Položky!BA30</f>
        <v>0</v>
      </c>
      <c r="F9" s="172">
        <f>Položky!BB30</f>
        <v>0</v>
      </c>
      <c r="G9" s="172">
        <f>Položky!BC30</f>
        <v>0</v>
      </c>
      <c r="H9" s="172">
        <f>Položky!BD30</f>
        <v>0</v>
      </c>
      <c r="I9" s="173">
        <f>Položky!BE30</f>
        <v>0</v>
      </c>
    </row>
    <row r="10" spans="1:9" s="11" customFormat="1" ht="12.75">
      <c r="A10" s="170" t="str">
        <f>Položky!B31</f>
        <v>96</v>
      </c>
      <c r="B10" s="85" t="str">
        <f>Položky!C31</f>
        <v>Bourání konstrukcí</v>
      </c>
      <c r="C10" s="86"/>
      <c r="D10" s="87"/>
      <c r="E10" s="171">
        <f>Položky!BA37</f>
        <v>0</v>
      </c>
      <c r="F10" s="172">
        <f>Položky!BB37</f>
        <v>0</v>
      </c>
      <c r="G10" s="172">
        <f>Položky!BC37</f>
        <v>0</v>
      </c>
      <c r="H10" s="172">
        <f>Položky!BD37</f>
        <v>0</v>
      </c>
      <c r="I10" s="173">
        <f>Položky!BE37</f>
        <v>0</v>
      </c>
    </row>
    <row r="11" spans="1:9" s="11" customFormat="1" ht="12.75">
      <c r="A11" s="170" t="str">
        <f>Položky!B38</f>
        <v>99</v>
      </c>
      <c r="B11" s="85" t="str">
        <f>Položky!C38</f>
        <v>Staveništní přesun hmot</v>
      </c>
      <c r="C11" s="86"/>
      <c r="D11" s="87"/>
      <c r="E11" s="171">
        <f>Položky!BA40</f>
        <v>0</v>
      </c>
      <c r="F11" s="172">
        <f>Položky!BB40</f>
        <v>0</v>
      </c>
      <c r="G11" s="172">
        <f>Položky!BC40</f>
        <v>0</v>
      </c>
      <c r="H11" s="172">
        <f>Položky!BD40</f>
        <v>0</v>
      </c>
      <c r="I11" s="173">
        <f>Položky!BE40</f>
        <v>0</v>
      </c>
    </row>
    <row r="12" spans="1:9" s="11" customFormat="1" ht="12.75">
      <c r="A12" s="170" t="str">
        <f>Položky!B41</f>
        <v>721</v>
      </c>
      <c r="B12" s="85" t="str">
        <f>Položky!C41</f>
        <v>Vnitřní kanalizace</v>
      </c>
      <c r="C12" s="86"/>
      <c r="D12" s="87"/>
      <c r="E12" s="171">
        <f>Položky!BA43</f>
        <v>0</v>
      </c>
      <c r="F12" s="172">
        <f>Položky!BB43</f>
        <v>0</v>
      </c>
      <c r="G12" s="172">
        <f>Položky!BC43</f>
        <v>0</v>
      </c>
      <c r="H12" s="172">
        <f>Položky!BD43</f>
        <v>0</v>
      </c>
      <c r="I12" s="173">
        <f>Položky!BE43</f>
        <v>0</v>
      </c>
    </row>
    <row r="13" spans="1:9" s="11" customFormat="1" ht="12.75">
      <c r="A13" s="170" t="str">
        <f>Položky!B44</f>
        <v>722</v>
      </c>
      <c r="B13" s="85" t="str">
        <f>Položky!C44</f>
        <v>Vnitřní vodovod</v>
      </c>
      <c r="C13" s="86"/>
      <c r="D13" s="87"/>
      <c r="E13" s="171">
        <f>Položky!BA46</f>
        <v>0</v>
      </c>
      <c r="F13" s="172">
        <f>Položky!BB46</f>
        <v>0</v>
      </c>
      <c r="G13" s="172">
        <f>Položky!BC46</f>
        <v>0</v>
      </c>
      <c r="H13" s="172">
        <f>Položky!BD46</f>
        <v>0</v>
      </c>
      <c r="I13" s="173">
        <f>Položky!BE46</f>
        <v>0</v>
      </c>
    </row>
    <row r="14" spans="1:9" s="11" customFormat="1" ht="12.75">
      <c r="A14" s="170" t="str">
        <f>Položky!B47</f>
        <v>723</v>
      </c>
      <c r="B14" s="85" t="str">
        <f>Položky!C47</f>
        <v>Vnitřní plynovod</v>
      </c>
      <c r="C14" s="86"/>
      <c r="D14" s="87"/>
      <c r="E14" s="171">
        <f>Položky!BA49</f>
        <v>0</v>
      </c>
      <c r="F14" s="172">
        <f>Položky!BB49</f>
        <v>0</v>
      </c>
      <c r="G14" s="172">
        <f>Položky!BC49</f>
        <v>0</v>
      </c>
      <c r="H14" s="172">
        <f>Položky!BD49</f>
        <v>0</v>
      </c>
      <c r="I14" s="173">
        <f>Položky!BE49</f>
        <v>0</v>
      </c>
    </row>
    <row r="15" spans="1:9" s="11" customFormat="1" ht="12.75">
      <c r="A15" s="170" t="str">
        <f>Položky!B50</f>
        <v>725</v>
      </c>
      <c r="B15" s="85" t="str">
        <f>Položky!C50</f>
        <v>Zařizovací předměty</v>
      </c>
      <c r="C15" s="86"/>
      <c r="D15" s="87"/>
      <c r="E15" s="171">
        <f>Položky!BA59</f>
        <v>0</v>
      </c>
      <c r="F15" s="172">
        <f>Položky!BB59</f>
        <v>0</v>
      </c>
      <c r="G15" s="172">
        <f>Položky!BC59</f>
        <v>0</v>
      </c>
      <c r="H15" s="172">
        <f>Položky!BD59</f>
        <v>0</v>
      </c>
      <c r="I15" s="173">
        <f>Položky!BE59</f>
        <v>0</v>
      </c>
    </row>
    <row r="16" spans="1:9" s="11" customFormat="1" ht="12.75">
      <c r="A16" s="170" t="str">
        <f>Položky!B60</f>
        <v>730</v>
      </c>
      <c r="B16" s="85" t="str">
        <f>Položky!C60</f>
        <v>Ústřední vytápění - není součástí VŘ</v>
      </c>
      <c r="C16" s="86"/>
      <c r="D16" s="87"/>
      <c r="E16" s="171">
        <f>Položky!BA65</f>
        <v>0</v>
      </c>
      <c r="F16" s="172">
        <f>Položky!BB65</f>
        <v>0</v>
      </c>
      <c r="G16" s="172">
        <f>Položky!BC65</f>
        <v>0</v>
      </c>
      <c r="H16" s="172">
        <f>Položky!BD65</f>
        <v>0</v>
      </c>
      <c r="I16" s="173">
        <f>Položky!BE65</f>
        <v>0</v>
      </c>
    </row>
    <row r="17" spans="1:9" s="11" customFormat="1" ht="12.75">
      <c r="A17" s="170" t="str">
        <f>Položky!B66</f>
        <v>766</v>
      </c>
      <c r="B17" s="85" t="str">
        <f>Položky!C66</f>
        <v>Konstrukce truhlářské</v>
      </c>
      <c r="C17" s="86"/>
      <c r="D17" s="87"/>
      <c r="E17" s="171">
        <f>Položky!BA79</f>
        <v>0</v>
      </c>
      <c r="F17" s="172">
        <f>Položky!BB79</f>
        <v>0</v>
      </c>
      <c r="G17" s="172">
        <f>Položky!BC79</f>
        <v>0</v>
      </c>
      <c r="H17" s="172">
        <f>Položky!BD79</f>
        <v>0</v>
      </c>
      <c r="I17" s="173">
        <f>Položky!BE79</f>
        <v>0</v>
      </c>
    </row>
    <row r="18" spans="1:9" s="11" customFormat="1" ht="12.75">
      <c r="A18" s="170" t="str">
        <f>Položky!B80</f>
        <v>776</v>
      </c>
      <c r="B18" s="85" t="str">
        <f>Položky!C80</f>
        <v>Podlahy povlakové</v>
      </c>
      <c r="C18" s="86"/>
      <c r="D18" s="87"/>
      <c r="E18" s="171">
        <f>Položky!BA83</f>
        <v>0</v>
      </c>
      <c r="F18" s="172">
        <f>Položky!BB83</f>
        <v>0</v>
      </c>
      <c r="G18" s="172">
        <f>Položky!BC83</f>
        <v>0</v>
      </c>
      <c r="H18" s="172">
        <f>Položky!BD83</f>
        <v>0</v>
      </c>
      <c r="I18" s="173">
        <f>Položky!BE83</f>
        <v>0</v>
      </c>
    </row>
    <row r="19" spans="1:9" s="11" customFormat="1" ht="12.75">
      <c r="A19" s="170" t="str">
        <f>Položky!B84</f>
        <v>783</v>
      </c>
      <c r="B19" s="85" t="str">
        <f>Položky!C84</f>
        <v>Nátěry</v>
      </c>
      <c r="C19" s="86"/>
      <c r="D19" s="87"/>
      <c r="E19" s="171">
        <f>Položky!BA87</f>
        <v>0</v>
      </c>
      <c r="F19" s="172">
        <f>Položky!BB87</f>
        <v>0</v>
      </c>
      <c r="G19" s="172">
        <f>Položky!BC87</f>
        <v>0</v>
      </c>
      <c r="H19" s="172">
        <f>Položky!BD87</f>
        <v>0</v>
      </c>
      <c r="I19" s="173">
        <f>Položky!BE87</f>
        <v>0</v>
      </c>
    </row>
    <row r="20" spans="1:9" s="11" customFormat="1" ht="12.75">
      <c r="A20" s="170" t="str">
        <f>Položky!B88</f>
        <v>784</v>
      </c>
      <c r="B20" s="85" t="str">
        <f>Položky!C88</f>
        <v>Malby</v>
      </c>
      <c r="C20" s="86"/>
      <c r="D20" s="87"/>
      <c r="E20" s="171">
        <f>Položky!BA90</f>
        <v>0</v>
      </c>
      <c r="F20" s="172">
        <f>Položky!BB90</f>
        <v>0</v>
      </c>
      <c r="G20" s="172">
        <f>Položky!BC90</f>
        <v>0</v>
      </c>
      <c r="H20" s="172">
        <f>Položky!BD90</f>
        <v>0</v>
      </c>
      <c r="I20" s="173">
        <f>Položky!BE90</f>
        <v>0</v>
      </c>
    </row>
    <row r="21" spans="1:9" s="11" customFormat="1" ht="13.5" thickBot="1">
      <c r="A21" s="170" t="str">
        <f>Položky!B91</f>
        <v>M21</v>
      </c>
      <c r="B21" s="85" t="str">
        <f>Položky!C91</f>
        <v>Elektromontáže</v>
      </c>
      <c r="C21" s="86"/>
      <c r="D21" s="87"/>
      <c r="E21" s="171">
        <f>Položky!BA93</f>
        <v>0</v>
      </c>
      <c r="F21" s="172">
        <f>Položky!BB93</f>
        <v>0</v>
      </c>
      <c r="G21" s="172">
        <f>Položky!BC93</f>
        <v>0</v>
      </c>
      <c r="H21" s="172">
        <f>Položky!BD93</f>
        <v>0</v>
      </c>
      <c r="I21" s="173">
        <f>Položky!BE93</f>
        <v>0</v>
      </c>
    </row>
    <row r="22" spans="1:9" s="93" customFormat="1" ht="13.5" thickBot="1">
      <c r="A22" s="88"/>
      <c r="B22" s="80" t="s">
        <v>47</v>
      </c>
      <c r="C22" s="80"/>
      <c r="D22" s="89"/>
      <c r="E22" s="90">
        <f>SUM(E7:E21)</f>
        <v>0</v>
      </c>
      <c r="F22" s="91">
        <f>SUM(F7:F21)</f>
        <v>0</v>
      </c>
      <c r="G22" s="91">
        <f>SUM(G7:G21)</f>
        <v>0</v>
      </c>
      <c r="H22" s="91">
        <f>SUM(H7:H21)</f>
        <v>0</v>
      </c>
      <c r="I22" s="92">
        <f>SUM(I7:I21)</f>
        <v>0</v>
      </c>
    </row>
    <row r="23" spans="1:9" ht="12.75">
      <c r="A23" s="86"/>
      <c r="B23" s="86"/>
      <c r="C23" s="86"/>
      <c r="D23" s="86"/>
      <c r="E23" s="86"/>
      <c r="F23" s="86"/>
      <c r="G23" s="86"/>
      <c r="H23" s="86"/>
      <c r="I23" s="86"/>
    </row>
    <row r="24" spans="1:57" ht="19.5" customHeight="1">
      <c r="A24" s="94" t="s">
        <v>48</v>
      </c>
      <c r="B24" s="94"/>
      <c r="C24" s="94"/>
      <c r="D24" s="94"/>
      <c r="E24" s="94"/>
      <c r="F24" s="94"/>
      <c r="G24" s="95"/>
      <c r="H24" s="94"/>
      <c r="I24" s="94"/>
      <c r="BA24" s="30"/>
      <c r="BB24" s="30"/>
      <c r="BC24" s="30"/>
      <c r="BD24" s="30"/>
      <c r="BE24" s="30"/>
    </row>
    <row r="25" spans="1:9" ht="13.5" thickBot="1">
      <c r="A25" s="96"/>
      <c r="B25" s="96"/>
      <c r="C25" s="96"/>
      <c r="D25" s="96"/>
      <c r="E25" s="96"/>
      <c r="F25" s="96"/>
      <c r="G25" s="96"/>
      <c r="H25" s="96"/>
      <c r="I25" s="96"/>
    </row>
    <row r="26" spans="1:9" ht="12.75">
      <c r="A26" s="97" t="s">
        <v>49</v>
      </c>
      <c r="B26" s="98"/>
      <c r="C26" s="98"/>
      <c r="D26" s="99"/>
      <c r="E26" s="100" t="s">
        <v>50</v>
      </c>
      <c r="F26" s="101" t="s">
        <v>51</v>
      </c>
      <c r="G26" s="102" t="s">
        <v>52</v>
      </c>
      <c r="H26" s="103"/>
      <c r="I26" s="104" t="s">
        <v>50</v>
      </c>
    </row>
    <row r="27" spans="1:53" ht="12.75">
      <c r="A27" s="105" t="s">
        <v>177</v>
      </c>
      <c r="B27" s="106"/>
      <c r="C27" s="106"/>
      <c r="D27" s="107"/>
      <c r="E27" s="108"/>
      <c r="F27" s="109">
        <v>0</v>
      </c>
      <c r="G27" s="110">
        <f>CHOOSE(BA27+1,HSV+PSV,HSV+PSV+Mont,HSV+PSV+Dodavka+Mont,HSV,PSV,Mont,Dodavka,Mont+Dodavka,0)</f>
        <v>0</v>
      </c>
      <c r="H27" s="111"/>
      <c r="I27" s="112">
        <f>E27+F27*G27/100</f>
        <v>0</v>
      </c>
      <c r="BA27">
        <v>0</v>
      </c>
    </row>
    <row r="28" spans="1:53" ht="12.75">
      <c r="A28" s="105" t="s">
        <v>178</v>
      </c>
      <c r="B28" s="106"/>
      <c r="C28" s="106"/>
      <c r="D28" s="107"/>
      <c r="E28" s="108"/>
      <c r="F28" s="109">
        <v>0</v>
      </c>
      <c r="G28" s="110">
        <f>CHOOSE(BA28+1,HSV+PSV,HSV+PSV+Mont,HSV+PSV+Dodavka+Mont,HSV,PSV,Mont,Dodavka,Mont+Dodavka,0)</f>
        <v>0</v>
      </c>
      <c r="H28" s="111"/>
      <c r="I28" s="112">
        <f>E28+F28*G28/100</f>
        <v>0</v>
      </c>
      <c r="BA28">
        <v>0</v>
      </c>
    </row>
    <row r="29" spans="1:9" ht="13.5" thickBot="1">
      <c r="A29" s="113"/>
      <c r="B29" s="114" t="s">
        <v>53</v>
      </c>
      <c r="C29" s="115"/>
      <c r="D29" s="116"/>
      <c r="E29" s="117"/>
      <c r="F29" s="118"/>
      <c r="G29" s="118"/>
      <c r="H29" s="187">
        <f>SUM(I27:I28)</f>
        <v>0</v>
      </c>
      <c r="I29" s="188"/>
    </row>
    <row r="30" spans="1:9" ht="12.75">
      <c r="A30" s="96"/>
      <c r="B30" s="96"/>
      <c r="C30" s="96"/>
      <c r="D30" s="96"/>
      <c r="E30" s="96"/>
      <c r="F30" s="96"/>
      <c r="G30" s="96"/>
      <c r="H30" s="96"/>
      <c r="I30" s="96"/>
    </row>
    <row r="31" spans="2:9" ht="12.75">
      <c r="B31" s="93"/>
      <c r="F31" s="119"/>
      <c r="G31" s="120"/>
      <c r="H31" s="120"/>
      <c r="I31" s="121"/>
    </row>
    <row r="32" spans="6:9" ht="12.75">
      <c r="F32" s="119"/>
      <c r="G32" s="120"/>
      <c r="H32" s="120"/>
      <c r="I32" s="121"/>
    </row>
    <row r="33" spans="6:9" ht="12.75">
      <c r="F33" s="119"/>
      <c r="G33" s="120"/>
      <c r="H33" s="120"/>
      <c r="I33" s="121"/>
    </row>
    <row r="34" spans="6:9" ht="12.75">
      <c r="F34" s="119"/>
      <c r="G34" s="120"/>
      <c r="H34" s="120"/>
      <c r="I34" s="121"/>
    </row>
    <row r="35" spans="6:9" ht="12.75">
      <c r="F35" s="119"/>
      <c r="G35" s="120"/>
      <c r="H35" s="120"/>
      <c r="I35" s="121"/>
    </row>
    <row r="36" spans="6:9" ht="12.75">
      <c r="F36" s="119"/>
      <c r="G36" s="120"/>
      <c r="H36" s="120"/>
      <c r="I36" s="121"/>
    </row>
    <row r="37" spans="6:9" ht="12.75">
      <c r="F37" s="119"/>
      <c r="G37" s="120"/>
      <c r="H37" s="120"/>
      <c r="I37" s="121"/>
    </row>
    <row r="38" spans="6:9" ht="12.75">
      <c r="F38" s="119"/>
      <c r="G38" s="120"/>
      <c r="H38" s="120"/>
      <c r="I38" s="121"/>
    </row>
    <row r="39" spans="6:9" ht="12.75">
      <c r="F39" s="119"/>
      <c r="G39" s="120"/>
      <c r="H39" s="120"/>
      <c r="I39" s="121"/>
    </row>
    <row r="40" spans="6:9" ht="12.75">
      <c r="F40" s="119"/>
      <c r="G40" s="120"/>
      <c r="H40" s="120"/>
      <c r="I40" s="121"/>
    </row>
    <row r="41" spans="6:9" ht="12.75">
      <c r="F41" s="119"/>
      <c r="G41" s="120"/>
      <c r="H41" s="120"/>
      <c r="I41" s="121"/>
    </row>
    <row r="42" spans="6:9" ht="12.75">
      <c r="F42" s="119"/>
      <c r="G42" s="120"/>
      <c r="H42" s="120"/>
      <c r="I42" s="121"/>
    </row>
    <row r="43" spans="6:9" ht="12.75">
      <c r="F43" s="119"/>
      <c r="G43" s="120"/>
      <c r="H43" s="120"/>
      <c r="I43" s="121"/>
    </row>
    <row r="44" spans="6:9" ht="12.75">
      <c r="F44" s="119"/>
      <c r="G44" s="120"/>
      <c r="H44" s="120"/>
      <c r="I44" s="121"/>
    </row>
    <row r="45" spans="6:9" ht="12.75">
      <c r="F45" s="119"/>
      <c r="G45" s="120"/>
      <c r="H45" s="120"/>
      <c r="I45" s="121"/>
    </row>
    <row r="46" spans="6:9" ht="12.75">
      <c r="F46" s="119"/>
      <c r="G46" s="120"/>
      <c r="H46" s="120"/>
      <c r="I46" s="121"/>
    </row>
    <row r="47" spans="6:9" ht="12.75">
      <c r="F47" s="119"/>
      <c r="G47" s="120"/>
      <c r="H47" s="120"/>
      <c r="I47" s="121"/>
    </row>
    <row r="48" spans="6:9" ht="12.75">
      <c r="F48" s="119"/>
      <c r="G48" s="120"/>
      <c r="H48" s="120"/>
      <c r="I48" s="121"/>
    </row>
    <row r="49" spans="6:9" ht="12.75">
      <c r="F49" s="119"/>
      <c r="G49" s="120"/>
      <c r="H49" s="120"/>
      <c r="I49" s="121"/>
    </row>
    <row r="50" spans="6:9" ht="12.75">
      <c r="F50" s="119"/>
      <c r="G50" s="120"/>
      <c r="H50" s="120"/>
      <c r="I50" s="121"/>
    </row>
    <row r="51" spans="6:9" ht="12.75">
      <c r="F51" s="119"/>
      <c r="G51" s="120"/>
      <c r="H51" s="120"/>
      <c r="I51" s="121"/>
    </row>
    <row r="52" spans="6:9" ht="12.75">
      <c r="F52" s="119"/>
      <c r="G52" s="120"/>
      <c r="H52" s="120"/>
      <c r="I52" s="121"/>
    </row>
    <row r="53" spans="6:9" ht="12.75">
      <c r="F53" s="119"/>
      <c r="G53" s="120"/>
      <c r="H53" s="120"/>
      <c r="I53" s="121"/>
    </row>
    <row r="54" spans="6:9" ht="12.75">
      <c r="F54" s="119"/>
      <c r="G54" s="120"/>
      <c r="H54" s="120"/>
      <c r="I54" s="121"/>
    </row>
    <row r="55" spans="6:9" ht="12.75">
      <c r="F55" s="119"/>
      <c r="G55" s="120"/>
      <c r="H55" s="120"/>
      <c r="I55" s="121"/>
    </row>
    <row r="56" spans="6:9" ht="12.75">
      <c r="F56" s="119"/>
      <c r="G56" s="120"/>
      <c r="H56" s="120"/>
      <c r="I56" s="121"/>
    </row>
    <row r="57" spans="6:9" ht="12.75">
      <c r="F57" s="119"/>
      <c r="G57" s="120"/>
      <c r="H57" s="120"/>
      <c r="I57" s="121"/>
    </row>
    <row r="58" spans="6:9" ht="12.75">
      <c r="F58" s="119"/>
      <c r="G58" s="120"/>
      <c r="H58" s="120"/>
      <c r="I58" s="121"/>
    </row>
    <row r="59" spans="6:9" ht="12.75">
      <c r="F59" s="119"/>
      <c r="G59" s="120"/>
      <c r="H59" s="120"/>
      <c r="I59" s="121"/>
    </row>
    <row r="60" spans="6:9" ht="12.75">
      <c r="F60" s="119"/>
      <c r="G60" s="120"/>
      <c r="H60" s="120"/>
      <c r="I60" s="121"/>
    </row>
    <row r="61" spans="6:9" ht="12.75">
      <c r="F61" s="119"/>
      <c r="G61" s="120"/>
      <c r="H61" s="120"/>
      <c r="I61" s="121"/>
    </row>
    <row r="62" spans="6:9" ht="12.75">
      <c r="F62" s="119"/>
      <c r="G62" s="120"/>
      <c r="H62" s="120"/>
      <c r="I62" s="121"/>
    </row>
    <row r="63" spans="6:9" ht="12.75">
      <c r="F63" s="119"/>
      <c r="G63" s="120"/>
      <c r="H63" s="120"/>
      <c r="I63" s="121"/>
    </row>
    <row r="64" spans="6:9" ht="12.75">
      <c r="F64" s="119"/>
      <c r="G64" s="120"/>
      <c r="H64" s="120"/>
      <c r="I64" s="121"/>
    </row>
    <row r="65" spans="6:9" ht="12.75">
      <c r="F65" s="119"/>
      <c r="G65" s="120"/>
      <c r="H65" s="120"/>
      <c r="I65" s="121"/>
    </row>
    <row r="66" spans="6:9" ht="12.75">
      <c r="F66" s="119"/>
      <c r="G66" s="120"/>
      <c r="H66" s="120"/>
      <c r="I66" s="121"/>
    </row>
    <row r="67" spans="6:9" ht="12.75">
      <c r="F67" s="119"/>
      <c r="G67" s="120"/>
      <c r="H67" s="120"/>
      <c r="I67" s="121"/>
    </row>
    <row r="68" spans="6:9" ht="12.75">
      <c r="F68" s="119"/>
      <c r="G68" s="120"/>
      <c r="H68" s="120"/>
      <c r="I68" s="121"/>
    </row>
    <row r="69" spans="6:9" ht="12.75">
      <c r="F69" s="119"/>
      <c r="G69" s="120"/>
      <c r="H69" s="120"/>
      <c r="I69" s="121"/>
    </row>
    <row r="70" spans="6:9" ht="12.75">
      <c r="F70" s="119"/>
      <c r="G70" s="120"/>
      <c r="H70" s="120"/>
      <c r="I70" s="121"/>
    </row>
    <row r="71" spans="6:9" ht="12.75">
      <c r="F71" s="119"/>
      <c r="G71" s="120"/>
      <c r="H71" s="120"/>
      <c r="I71" s="121"/>
    </row>
    <row r="72" spans="6:9" ht="12.75">
      <c r="F72" s="119"/>
      <c r="G72" s="120"/>
      <c r="H72" s="120"/>
      <c r="I72" s="121"/>
    </row>
    <row r="73" spans="6:9" ht="12.75">
      <c r="F73" s="119"/>
      <c r="G73" s="120"/>
      <c r="H73" s="120"/>
      <c r="I73" s="121"/>
    </row>
    <row r="74" spans="6:9" ht="12.75">
      <c r="F74" s="119"/>
      <c r="G74" s="120"/>
      <c r="H74" s="120"/>
      <c r="I74" s="121"/>
    </row>
    <row r="75" spans="6:9" ht="12.75">
      <c r="F75" s="119"/>
      <c r="G75" s="120"/>
      <c r="H75" s="120"/>
      <c r="I75" s="121"/>
    </row>
    <row r="76" spans="6:9" ht="12.75">
      <c r="F76" s="119"/>
      <c r="G76" s="120"/>
      <c r="H76" s="120"/>
      <c r="I76" s="121"/>
    </row>
    <row r="77" spans="6:9" ht="12.75">
      <c r="F77" s="119"/>
      <c r="G77" s="120"/>
      <c r="H77" s="120"/>
      <c r="I77" s="121"/>
    </row>
    <row r="78" spans="6:9" ht="12.75">
      <c r="F78" s="119"/>
      <c r="G78" s="120"/>
      <c r="H78" s="120"/>
      <c r="I78" s="121"/>
    </row>
    <row r="79" spans="6:9" ht="12.75">
      <c r="F79" s="119"/>
      <c r="G79" s="120"/>
      <c r="H79" s="120"/>
      <c r="I79" s="121"/>
    </row>
    <row r="80" spans="6:9" ht="12.75">
      <c r="F80" s="119"/>
      <c r="G80" s="120"/>
      <c r="H80" s="120"/>
      <c r="I80" s="121"/>
    </row>
  </sheetData>
  <sheetProtection/>
  <mergeCells count="4">
    <mergeCell ref="A1:B1"/>
    <mergeCell ref="A2:B2"/>
    <mergeCell ref="G2:I2"/>
    <mergeCell ref="H29:I29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66"/>
  <sheetViews>
    <sheetView showGridLines="0" showZeros="0" zoomScalePageLayoutView="0" workbookViewId="0" topLeftCell="A79">
      <selection activeCell="F7" sqref="F7:F93"/>
    </sheetView>
  </sheetViews>
  <sheetFormatPr defaultColWidth="9.00390625" defaultRowHeight="12.75"/>
  <cols>
    <col min="1" max="1" width="3.875" style="122" customWidth="1"/>
    <col min="2" max="2" width="12.00390625" style="122" customWidth="1"/>
    <col min="3" max="3" width="40.375" style="122" customWidth="1"/>
    <col min="4" max="4" width="5.625" style="122" customWidth="1"/>
    <col min="5" max="5" width="8.625" style="164" customWidth="1"/>
    <col min="6" max="6" width="9.875" style="122" customWidth="1"/>
    <col min="7" max="7" width="13.875" style="122" customWidth="1"/>
    <col min="8" max="16384" width="9.125" style="122" customWidth="1"/>
  </cols>
  <sheetData>
    <row r="1" spans="1:7" ht="15.75">
      <c r="A1" s="189" t="s">
        <v>54</v>
      </c>
      <c r="B1" s="189"/>
      <c r="C1" s="189"/>
      <c r="D1" s="189"/>
      <c r="E1" s="189"/>
      <c r="F1" s="189"/>
      <c r="G1" s="189"/>
    </row>
    <row r="2" spans="1:7" ht="13.5" thickBot="1">
      <c r="A2" s="123"/>
      <c r="B2" s="124"/>
      <c r="C2" s="125"/>
      <c r="D2" s="125"/>
      <c r="E2" s="126"/>
      <c r="F2" s="125"/>
      <c r="G2" s="125"/>
    </row>
    <row r="3" spans="1:7" ht="13.5" thickTop="1">
      <c r="A3" s="190" t="s">
        <v>4</v>
      </c>
      <c r="B3" s="191"/>
      <c r="C3" s="127" t="str">
        <f>CONCATENATE(cislostavby," ",nazevstavby)</f>
        <v> Rekontrukce bytové jednotky 1+2 </v>
      </c>
      <c r="D3" s="128"/>
      <c r="E3" s="129"/>
      <c r="F3" s="130">
        <f>Rekapitulace!H1</f>
        <v>0</v>
      </c>
      <c r="G3" s="131"/>
    </row>
    <row r="4" spans="1:7" ht="13.5" thickBot="1">
      <c r="A4" s="192" t="s">
        <v>0</v>
      </c>
      <c r="B4" s="193"/>
      <c r="C4" s="132" t="str">
        <f>CONCATENATE(cisloobjektu," ",nazevobjektu)</f>
        <v> Byt č. 01 1.NP Křimov č.p. 66 </v>
      </c>
      <c r="D4" s="133"/>
      <c r="E4" s="194"/>
      <c r="F4" s="194"/>
      <c r="G4" s="195"/>
    </row>
    <row r="5" spans="1:7" ht="13.5" thickTop="1">
      <c r="A5" s="134"/>
      <c r="B5" s="135"/>
      <c r="C5" s="135"/>
      <c r="D5" s="123"/>
      <c r="E5" s="136"/>
      <c r="F5" s="123"/>
      <c r="G5" s="137"/>
    </row>
    <row r="6" spans="1:7" ht="12.75">
      <c r="A6" s="138" t="s">
        <v>55</v>
      </c>
      <c r="B6" s="139" t="s">
        <v>56</v>
      </c>
      <c r="C6" s="139" t="s">
        <v>57</v>
      </c>
      <c r="D6" s="139" t="s">
        <v>58</v>
      </c>
      <c r="E6" s="140" t="s">
        <v>59</v>
      </c>
      <c r="F6" s="139" t="s">
        <v>60</v>
      </c>
      <c r="G6" s="141" t="s">
        <v>61</v>
      </c>
    </row>
    <row r="7" spans="1:15" ht="12.75">
      <c r="A7" s="142" t="s">
        <v>62</v>
      </c>
      <c r="B7" s="143" t="s">
        <v>66</v>
      </c>
      <c r="C7" s="144" t="s">
        <v>67</v>
      </c>
      <c r="D7" s="145"/>
      <c r="E7" s="146"/>
      <c r="F7" s="146"/>
      <c r="G7" s="147"/>
      <c r="H7" s="148"/>
      <c r="I7" s="148"/>
      <c r="O7" s="149">
        <v>1</v>
      </c>
    </row>
    <row r="8" spans="1:104" ht="12.75">
      <c r="A8" s="150">
        <v>1</v>
      </c>
      <c r="B8" s="151" t="s">
        <v>68</v>
      </c>
      <c r="C8" s="152" t="s">
        <v>69</v>
      </c>
      <c r="D8" s="153" t="s">
        <v>70</v>
      </c>
      <c r="E8" s="154">
        <v>6</v>
      </c>
      <c r="F8" s="154"/>
      <c r="G8" s="155">
        <f aca="true" t="shared" si="0" ref="G8:G13">E8*F8</f>
        <v>0</v>
      </c>
      <c r="O8" s="149">
        <v>2</v>
      </c>
      <c r="AA8" s="122">
        <v>12</v>
      </c>
      <c r="AB8" s="122">
        <v>0</v>
      </c>
      <c r="AC8" s="122">
        <v>1</v>
      </c>
      <c r="AZ8" s="122">
        <v>1</v>
      </c>
      <c r="BA8" s="122">
        <f aca="true" t="shared" si="1" ref="BA8:BA13">IF(AZ8=1,G8,0)</f>
        <v>0</v>
      </c>
      <c r="BB8" s="122">
        <f aca="true" t="shared" si="2" ref="BB8:BB13">IF(AZ8=2,G8,0)</f>
        <v>0</v>
      </c>
      <c r="BC8" s="122">
        <f aca="true" t="shared" si="3" ref="BC8:BC13">IF(AZ8=3,G8,0)</f>
        <v>0</v>
      </c>
      <c r="BD8" s="122">
        <f aca="true" t="shared" si="4" ref="BD8:BD13">IF(AZ8=4,G8,0)</f>
        <v>0</v>
      </c>
      <c r="BE8" s="122">
        <f aca="true" t="shared" si="5" ref="BE8:BE13">IF(AZ8=5,G8,0)</f>
        <v>0</v>
      </c>
      <c r="CZ8" s="122">
        <v>0</v>
      </c>
    </row>
    <row r="9" spans="1:104" ht="12.75">
      <c r="A9" s="150">
        <v>2</v>
      </c>
      <c r="B9" s="151" t="s">
        <v>71</v>
      </c>
      <c r="C9" s="152" t="s">
        <v>72</v>
      </c>
      <c r="D9" s="153" t="s">
        <v>73</v>
      </c>
      <c r="E9" s="154">
        <v>1</v>
      </c>
      <c r="F9" s="154"/>
      <c r="G9" s="155">
        <f t="shared" si="0"/>
        <v>0</v>
      </c>
      <c r="O9" s="149">
        <v>2</v>
      </c>
      <c r="AA9" s="122">
        <v>12</v>
      </c>
      <c r="AB9" s="122">
        <v>0</v>
      </c>
      <c r="AC9" s="122">
        <v>2</v>
      </c>
      <c r="AZ9" s="122">
        <v>1</v>
      </c>
      <c r="BA9" s="122">
        <f t="shared" si="1"/>
        <v>0</v>
      </c>
      <c r="BB9" s="122">
        <f t="shared" si="2"/>
        <v>0</v>
      </c>
      <c r="BC9" s="122">
        <f t="shared" si="3"/>
        <v>0</v>
      </c>
      <c r="BD9" s="122">
        <f t="shared" si="4"/>
        <v>0</v>
      </c>
      <c r="BE9" s="122">
        <f t="shared" si="5"/>
        <v>0</v>
      </c>
      <c r="CZ9" s="122">
        <v>0</v>
      </c>
    </row>
    <row r="10" spans="1:104" ht="12.75">
      <c r="A10" s="150">
        <v>3</v>
      </c>
      <c r="B10" s="151" t="s">
        <v>74</v>
      </c>
      <c r="C10" s="152" t="s">
        <v>217</v>
      </c>
      <c r="D10" s="153" t="s">
        <v>73</v>
      </c>
      <c r="E10" s="154">
        <v>1</v>
      </c>
      <c r="F10" s="154"/>
      <c r="G10" s="155">
        <f t="shared" si="0"/>
        <v>0</v>
      </c>
      <c r="O10" s="149">
        <v>2</v>
      </c>
      <c r="AA10" s="122">
        <v>12</v>
      </c>
      <c r="AB10" s="122">
        <v>0</v>
      </c>
      <c r="AC10" s="122">
        <v>3</v>
      </c>
      <c r="AZ10" s="122">
        <v>1</v>
      </c>
      <c r="BA10" s="122">
        <f t="shared" si="1"/>
        <v>0</v>
      </c>
      <c r="BB10" s="122">
        <f t="shared" si="2"/>
        <v>0</v>
      </c>
      <c r="BC10" s="122">
        <f t="shared" si="3"/>
        <v>0</v>
      </c>
      <c r="BD10" s="122">
        <f t="shared" si="4"/>
        <v>0</v>
      </c>
      <c r="BE10" s="122">
        <f t="shared" si="5"/>
        <v>0</v>
      </c>
      <c r="CZ10" s="122">
        <v>0</v>
      </c>
    </row>
    <row r="11" spans="1:104" ht="12.75">
      <c r="A11" s="150">
        <v>4</v>
      </c>
      <c r="B11" s="151" t="s">
        <v>66</v>
      </c>
      <c r="C11" s="152" t="s">
        <v>216</v>
      </c>
      <c r="D11" s="153" t="s">
        <v>86</v>
      </c>
      <c r="E11" s="154">
        <v>5.04</v>
      </c>
      <c r="F11" s="154"/>
      <c r="G11" s="155">
        <f t="shared" si="0"/>
        <v>0</v>
      </c>
      <c r="O11" s="149">
        <v>2</v>
      </c>
      <c r="AA11" s="122">
        <v>12</v>
      </c>
      <c r="AB11" s="122">
        <v>0</v>
      </c>
      <c r="AC11" s="122">
        <v>4</v>
      </c>
      <c r="AZ11" s="122">
        <v>1</v>
      </c>
      <c r="BA11" s="122">
        <f t="shared" si="1"/>
        <v>0</v>
      </c>
      <c r="BB11" s="122">
        <f t="shared" si="2"/>
        <v>0</v>
      </c>
      <c r="BC11" s="122">
        <f t="shared" si="3"/>
        <v>0</v>
      </c>
      <c r="BD11" s="122">
        <f t="shared" si="4"/>
        <v>0</v>
      </c>
      <c r="BE11" s="122">
        <f t="shared" si="5"/>
        <v>0</v>
      </c>
      <c r="CZ11" s="122">
        <v>0</v>
      </c>
    </row>
    <row r="12" spans="1:104" ht="45">
      <c r="A12" s="150">
        <v>5</v>
      </c>
      <c r="B12" s="151" t="s">
        <v>75</v>
      </c>
      <c r="C12" s="152" t="s">
        <v>187</v>
      </c>
      <c r="D12" s="153" t="s">
        <v>186</v>
      </c>
      <c r="E12" s="154">
        <v>1</v>
      </c>
      <c r="F12" s="154"/>
      <c r="G12" s="155">
        <f t="shared" si="0"/>
        <v>0</v>
      </c>
      <c r="O12" s="149">
        <v>2</v>
      </c>
      <c r="AA12" s="122">
        <v>12</v>
      </c>
      <c r="AB12" s="122">
        <v>0</v>
      </c>
      <c r="AC12" s="122">
        <v>5</v>
      </c>
      <c r="AZ12" s="122">
        <v>1</v>
      </c>
      <c r="BA12" s="122">
        <f t="shared" si="1"/>
        <v>0</v>
      </c>
      <c r="BB12" s="122">
        <f t="shared" si="2"/>
        <v>0</v>
      </c>
      <c r="BC12" s="122">
        <f t="shared" si="3"/>
        <v>0</v>
      </c>
      <c r="BD12" s="122">
        <f t="shared" si="4"/>
        <v>0</v>
      </c>
      <c r="BE12" s="122">
        <f t="shared" si="5"/>
        <v>0</v>
      </c>
      <c r="CZ12" s="122">
        <v>0</v>
      </c>
    </row>
    <row r="13" spans="1:104" ht="22.5">
      <c r="A13" s="150">
        <v>6</v>
      </c>
      <c r="B13" s="151" t="s">
        <v>76</v>
      </c>
      <c r="C13" s="152" t="s">
        <v>188</v>
      </c>
      <c r="D13" s="153" t="s">
        <v>86</v>
      </c>
      <c r="E13" s="154">
        <v>9.12</v>
      </c>
      <c r="F13" s="154"/>
      <c r="G13" s="155">
        <f t="shared" si="0"/>
        <v>0</v>
      </c>
      <c r="O13" s="149">
        <v>2</v>
      </c>
      <c r="AA13" s="122">
        <v>12</v>
      </c>
      <c r="AB13" s="122">
        <v>0</v>
      </c>
      <c r="AC13" s="122">
        <v>6</v>
      </c>
      <c r="AZ13" s="122">
        <v>1</v>
      </c>
      <c r="BA13" s="122">
        <f t="shared" si="1"/>
        <v>0</v>
      </c>
      <c r="BB13" s="122">
        <f t="shared" si="2"/>
        <v>0</v>
      </c>
      <c r="BC13" s="122">
        <f t="shared" si="3"/>
        <v>0</v>
      </c>
      <c r="BD13" s="122">
        <f t="shared" si="4"/>
        <v>0</v>
      </c>
      <c r="BE13" s="122">
        <f t="shared" si="5"/>
        <v>0</v>
      </c>
      <c r="CZ13" s="122">
        <v>0</v>
      </c>
    </row>
    <row r="14" spans="1:57" ht="12.75">
      <c r="A14" s="156"/>
      <c r="B14" s="157" t="s">
        <v>65</v>
      </c>
      <c r="C14" s="158" t="str">
        <f>CONCATENATE(B7," ",C7)</f>
        <v>11 Přípravné a přidružené práce</v>
      </c>
      <c r="D14" s="156"/>
      <c r="E14" s="159"/>
      <c r="F14" s="159"/>
      <c r="G14" s="160">
        <f>SUM(G7:G13)</f>
        <v>0</v>
      </c>
      <c r="O14" s="149">
        <v>4</v>
      </c>
      <c r="BA14" s="161">
        <f>SUM(BA7:BA13)</f>
        <v>0</v>
      </c>
      <c r="BB14" s="161">
        <f>SUM(BB7:BB13)</f>
        <v>0</v>
      </c>
      <c r="BC14" s="161">
        <f>SUM(BC7:BC13)</f>
        <v>0</v>
      </c>
      <c r="BD14" s="161">
        <f>SUM(BD7:BD13)</f>
        <v>0</v>
      </c>
      <c r="BE14" s="161">
        <f>SUM(BE7:BE13)</f>
        <v>0</v>
      </c>
    </row>
    <row r="15" spans="1:15" ht="12.75">
      <c r="A15" s="142" t="s">
        <v>62</v>
      </c>
      <c r="B15" s="143" t="s">
        <v>77</v>
      </c>
      <c r="C15" s="144" t="s">
        <v>78</v>
      </c>
      <c r="D15" s="145"/>
      <c r="E15" s="146"/>
      <c r="F15" s="146"/>
      <c r="G15" s="147"/>
      <c r="H15" s="148"/>
      <c r="I15" s="148"/>
      <c r="O15" s="149">
        <v>1</v>
      </c>
    </row>
    <row r="16" spans="1:104" ht="12.75">
      <c r="A16" s="150">
        <v>7</v>
      </c>
      <c r="B16" s="151" t="s">
        <v>79</v>
      </c>
      <c r="C16" s="152" t="s">
        <v>80</v>
      </c>
      <c r="D16" s="153" t="s">
        <v>81</v>
      </c>
      <c r="E16" s="154">
        <v>3</v>
      </c>
      <c r="F16" s="154"/>
      <c r="G16" s="155">
        <f aca="true" t="shared" si="6" ref="G16:G26">E16*F16</f>
        <v>0</v>
      </c>
      <c r="O16" s="149">
        <v>2</v>
      </c>
      <c r="AA16" s="122">
        <v>12</v>
      </c>
      <c r="AB16" s="122">
        <v>0</v>
      </c>
      <c r="AC16" s="122">
        <v>7</v>
      </c>
      <c r="AZ16" s="122">
        <v>1</v>
      </c>
      <c r="BA16" s="122">
        <f aca="true" t="shared" si="7" ref="BA16:BA26">IF(AZ16=1,G16,0)</f>
        <v>0</v>
      </c>
      <c r="BB16" s="122">
        <f aca="true" t="shared" si="8" ref="BB16:BB26">IF(AZ16=2,G16,0)</f>
        <v>0</v>
      </c>
      <c r="BC16" s="122">
        <f aca="true" t="shared" si="9" ref="BC16:BC26">IF(AZ16=3,G16,0)</f>
        <v>0</v>
      </c>
      <c r="BD16" s="122">
        <f aca="true" t="shared" si="10" ref="BD16:BD26">IF(AZ16=4,G16,0)</f>
        <v>0</v>
      </c>
      <c r="BE16" s="122">
        <f aca="true" t="shared" si="11" ref="BE16:BE26">IF(AZ16=5,G16,0)</f>
        <v>0</v>
      </c>
      <c r="CZ16" s="122">
        <v>0</v>
      </c>
    </row>
    <row r="17" spans="1:104" ht="12.75">
      <c r="A17" s="150">
        <v>8</v>
      </c>
      <c r="B17" s="151" t="s">
        <v>82</v>
      </c>
      <c r="C17" s="152" t="s">
        <v>83</v>
      </c>
      <c r="D17" s="153" t="s">
        <v>81</v>
      </c>
      <c r="E17" s="154">
        <v>30.42</v>
      </c>
      <c r="F17" s="154"/>
      <c r="G17" s="155">
        <f t="shared" si="6"/>
        <v>0</v>
      </c>
      <c r="O17" s="149">
        <v>2</v>
      </c>
      <c r="AA17" s="122">
        <v>12</v>
      </c>
      <c r="AB17" s="122">
        <v>0</v>
      </c>
      <c r="AC17" s="122">
        <v>8</v>
      </c>
      <c r="AZ17" s="122">
        <v>1</v>
      </c>
      <c r="BA17" s="122">
        <f t="shared" si="7"/>
        <v>0</v>
      </c>
      <c r="BB17" s="122">
        <f t="shared" si="8"/>
        <v>0</v>
      </c>
      <c r="BC17" s="122">
        <f t="shared" si="9"/>
        <v>0</v>
      </c>
      <c r="BD17" s="122">
        <f t="shared" si="10"/>
        <v>0</v>
      </c>
      <c r="BE17" s="122">
        <f t="shared" si="11"/>
        <v>0</v>
      </c>
      <c r="CZ17" s="122">
        <v>0</v>
      </c>
    </row>
    <row r="18" spans="1:104" ht="12.75">
      <c r="A18" s="150">
        <v>9</v>
      </c>
      <c r="B18" s="151" t="s">
        <v>84</v>
      </c>
      <c r="C18" s="152" t="s">
        <v>85</v>
      </c>
      <c r="D18" s="153" t="s">
        <v>86</v>
      </c>
      <c r="E18" s="154">
        <v>4.5</v>
      </c>
      <c r="F18" s="154"/>
      <c r="G18" s="155">
        <f t="shared" si="6"/>
        <v>0</v>
      </c>
      <c r="O18" s="149">
        <v>2</v>
      </c>
      <c r="AA18" s="122">
        <v>12</v>
      </c>
      <c r="AB18" s="122">
        <v>0</v>
      </c>
      <c r="AC18" s="122">
        <v>9</v>
      </c>
      <c r="AZ18" s="122">
        <v>1</v>
      </c>
      <c r="BA18" s="122">
        <f t="shared" si="7"/>
        <v>0</v>
      </c>
      <c r="BB18" s="122">
        <f t="shared" si="8"/>
        <v>0</v>
      </c>
      <c r="BC18" s="122">
        <f t="shared" si="9"/>
        <v>0</v>
      </c>
      <c r="BD18" s="122">
        <f t="shared" si="10"/>
        <v>0</v>
      </c>
      <c r="BE18" s="122">
        <f t="shared" si="11"/>
        <v>0</v>
      </c>
      <c r="CZ18" s="122">
        <v>0</v>
      </c>
    </row>
    <row r="19" spans="1:104" ht="12.75">
      <c r="A19" s="150">
        <v>10</v>
      </c>
      <c r="B19" s="151" t="s">
        <v>87</v>
      </c>
      <c r="C19" s="152" t="s">
        <v>88</v>
      </c>
      <c r="D19" s="153" t="s">
        <v>86</v>
      </c>
      <c r="E19" s="154">
        <v>5</v>
      </c>
      <c r="F19" s="154"/>
      <c r="G19" s="155">
        <f t="shared" si="6"/>
        <v>0</v>
      </c>
      <c r="O19" s="149">
        <v>2</v>
      </c>
      <c r="AA19" s="122">
        <v>12</v>
      </c>
      <c r="AB19" s="122">
        <v>0</v>
      </c>
      <c r="AC19" s="122">
        <v>10</v>
      </c>
      <c r="AZ19" s="122">
        <v>1</v>
      </c>
      <c r="BA19" s="122">
        <f t="shared" si="7"/>
        <v>0</v>
      </c>
      <c r="BB19" s="122">
        <f t="shared" si="8"/>
        <v>0</v>
      </c>
      <c r="BC19" s="122">
        <f t="shared" si="9"/>
        <v>0</v>
      </c>
      <c r="BD19" s="122">
        <f t="shared" si="10"/>
        <v>0</v>
      </c>
      <c r="BE19" s="122">
        <f t="shared" si="11"/>
        <v>0</v>
      </c>
      <c r="CZ19" s="122">
        <v>0</v>
      </c>
    </row>
    <row r="20" spans="1:104" ht="12.75">
      <c r="A20" s="150">
        <v>11</v>
      </c>
      <c r="B20" s="151" t="s">
        <v>89</v>
      </c>
      <c r="C20" s="152" t="s">
        <v>90</v>
      </c>
      <c r="D20" s="153" t="s">
        <v>86</v>
      </c>
      <c r="E20" s="154">
        <v>4.5</v>
      </c>
      <c r="F20" s="154"/>
      <c r="G20" s="155">
        <f t="shared" si="6"/>
        <v>0</v>
      </c>
      <c r="O20" s="149">
        <v>2</v>
      </c>
      <c r="AA20" s="122">
        <v>12</v>
      </c>
      <c r="AB20" s="122">
        <v>0</v>
      </c>
      <c r="AC20" s="122">
        <v>11</v>
      </c>
      <c r="AZ20" s="122">
        <v>1</v>
      </c>
      <c r="BA20" s="122">
        <f t="shared" si="7"/>
        <v>0</v>
      </c>
      <c r="BB20" s="122">
        <f t="shared" si="8"/>
        <v>0</v>
      </c>
      <c r="BC20" s="122">
        <f t="shared" si="9"/>
        <v>0</v>
      </c>
      <c r="BD20" s="122">
        <f t="shared" si="10"/>
        <v>0</v>
      </c>
      <c r="BE20" s="122">
        <f t="shared" si="11"/>
        <v>0</v>
      </c>
      <c r="CZ20" s="122">
        <v>0</v>
      </c>
    </row>
    <row r="21" spans="1:104" ht="12.75">
      <c r="A21" s="150">
        <v>12</v>
      </c>
      <c r="B21" s="151" t="s">
        <v>91</v>
      </c>
      <c r="C21" s="152" t="s">
        <v>92</v>
      </c>
      <c r="D21" s="153" t="s">
        <v>86</v>
      </c>
      <c r="E21" s="154">
        <v>4.5</v>
      </c>
      <c r="F21" s="154"/>
      <c r="G21" s="155">
        <f t="shared" si="6"/>
        <v>0</v>
      </c>
      <c r="O21" s="149">
        <v>2</v>
      </c>
      <c r="AA21" s="122">
        <v>12</v>
      </c>
      <c r="AB21" s="122">
        <v>0</v>
      </c>
      <c r="AC21" s="122">
        <v>12</v>
      </c>
      <c r="AZ21" s="122">
        <v>1</v>
      </c>
      <c r="BA21" s="122">
        <f t="shared" si="7"/>
        <v>0</v>
      </c>
      <c r="BB21" s="122">
        <f t="shared" si="8"/>
        <v>0</v>
      </c>
      <c r="BC21" s="122">
        <f t="shared" si="9"/>
        <v>0</v>
      </c>
      <c r="BD21" s="122">
        <f t="shared" si="10"/>
        <v>0</v>
      </c>
      <c r="BE21" s="122">
        <f t="shared" si="11"/>
        <v>0</v>
      </c>
      <c r="CZ21" s="122">
        <v>0</v>
      </c>
    </row>
    <row r="22" spans="1:104" ht="12.75">
      <c r="A22" s="150">
        <v>13</v>
      </c>
      <c r="B22" s="151" t="s">
        <v>93</v>
      </c>
      <c r="C22" s="152" t="s">
        <v>94</v>
      </c>
      <c r="D22" s="153" t="s">
        <v>86</v>
      </c>
      <c r="E22" s="154">
        <v>4.5</v>
      </c>
      <c r="F22" s="154"/>
      <c r="G22" s="155">
        <f t="shared" si="6"/>
        <v>0</v>
      </c>
      <c r="O22" s="149">
        <v>2</v>
      </c>
      <c r="AA22" s="122">
        <v>12</v>
      </c>
      <c r="AB22" s="122">
        <v>0</v>
      </c>
      <c r="AC22" s="122">
        <v>13</v>
      </c>
      <c r="AZ22" s="122">
        <v>1</v>
      </c>
      <c r="BA22" s="122">
        <f t="shared" si="7"/>
        <v>0</v>
      </c>
      <c r="BB22" s="122">
        <f t="shared" si="8"/>
        <v>0</v>
      </c>
      <c r="BC22" s="122">
        <f t="shared" si="9"/>
        <v>0</v>
      </c>
      <c r="BD22" s="122">
        <f t="shared" si="10"/>
        <v>0</v>
      </c>
      <c r="BE22" s="122">
        <f t="shared" si="11"/>
        <v>0</v>
      </c>
      <c r="CZ22" s="122">
        <v>0</v>
      </c>
    </row>
    <row r="23" spans="1:104" ht="12.75">
      <c r="A23" s="150">
        <v>14</v>
      </c>
      <c r="B23" s="151" t="s">
        <v>95</v>
      </c>
      <c r="C23" s="152" t="s">
        <v>189</v>
      </c>
      <c r="D23" s="153" t="s">
        <v>86</v>
      </c>
      <c r="E23" s="154">
        <v>5.04</v>
      </c>
      <c r="F23" s="154"/>
      <c r="G23" s="155">
        <f t="shared" si="6"/>
        <v>0</v>
      </c>
      <c r="O23" s="149">
        <v>2</v>
      </c>
      <c r="AA23" s="122">
        <v>12</v>
      </c>
      <c r="AB23" s="122">
        <v>0</v>
      </c>
      <c r="AC23" s="122">
        <v>14</v>
      </c>
      <c r="AZ23" s="122">
        <v>1</v>
      </c>
      <c r="BA23" s="122">
        <f t="shared" si="7"/>
        <v>0</v>
      </c>
      <c r="BB23" s="122">
        <f t="shared" si="8"/>
        <v>0</v>
      </c>
      <c r="BC23" s="122">
        <f t="shared" si="9"/>
        <v>0</v>
      </c>
      <c r="BD23" s="122">
        <f t="shared" si="10"/>
        <v>0</v>
      </c>
      <c r="BE23" s="122">
        <f t="shared" si="11"/>
        <v>0</v>
      </c>
      <c r="CZ23" s="122">
        <v>0</v>
      </c>
    </row>
    <row r="24" spans="1:104" ht="12.75">
      <c r="A24" s="150">
        <v>15</v>
      </c>
      <c r="B24" s="151" t="s">
        <v>96</v>
      </c>
      <c r="C24" s="152" t="s">
        <v>190</v>
      </c>
      <c r="D24" s="153" t="s">
        <v>73</v>
      </c>
      <c r="E24" s="154">
        <v>1</v>
      </c>
      <c r="F24" s="154"/>
      <c r="G24" s="155">
        <f t="shared" si="6"/>
        <v>0</v>
      </c>
      <c r="O24" s="149">
        <v>2</v>
      </c>
      <c r="AA24" s="122">
        <v>12</v>
      </c>
      <c r="AB24" s="122">
        <v>0</v>
      </c>
      <c r="AC24" s="122">
        <v>15</v>
      </c>
      <c r="AZ24" s="122">
        <v>1</v>
      </c>
      <c r="BA24" s="122">
        <f t="shared" si="7"/>
        <v>0</v>
      </c>
      <c r="BB24" s="122">
        <f t="shared" si="8"/>
        <v>0</v>
      </c>
      <c r="BC24" s="122">
        <f t="shared" si="9"/>
        <v>0</v>
      </c>
      <c r="BD24" s="122">
        <f t="shared" si="10"/>
        <v>0</v>
      </c>
      <c r="BE24" s="122">
        <f t="shared" si="11"/>
        <v>0</v>
      </c>
      <c r="CZ24" s="122">
        <v>0</v>
      </c>
    </row>
    <row r="25" spans="1:104" ht="12.75">
      <c r="A25" s="150">
        <v>16</v>
      </c>
      <c r="B25" s="151" t="s">
        <v>97</v>
      </c>
      <c r="C25" s="152" t="s">
        <v>191</v>
      </c>
      <c r="D25" s="153" t="s">
        <v>86</v>
      </c>
      <c r="E25" s="154">
        <v>0</v>
      </c>
      <c r="F25" s="154"/>
      <c r="G25" s="155">
        <f t="shared" si="6"/>
        <v>0</v>
      </c>
      <c r="O25" s="149">
        <v>2</v>
      </c>
      <c r="AA25" s="122">
        <v>12</v>
      </c>
      <c r="AB25" s="122">
        <v>0</v>
      </c>
      <c r="AC25" s="122">
        <v>16</v>
      </c>
      <c r="AZ25" s="122">
        <v>1</v>
      </c>
      <c r="BA25" s="122">
        <f t="shared" si="7"/>
        <v>0</v>
      </c>
      <c r="BB25" s="122">
        <f t="shared" si="8"/>
        <v>0</v>
      </c>
      <c r="BC25" s="122">
        <f t="shared" si="9"/>
        <v>0</v>
      </c>
      <c r="BD25" s="122">
        <f t="shared" si="10"/>
        <v>0</v>
      </c>
      <c r="BE25" s="122">
        <f t="shared" si="11"/>
        <v>0</v>
      </c>
      <c r="CZ25" s="122">
        <v>0</v>
      </c>
    </row>
    <row r="26" spans="1:104" ht="22.5">
      <c r="A26" s="150">
        <v>17</v>
      </c>
      <c r="B26" s="151" t="s">
        <v>98</v>
      </c>
      <c r="C26" s="152" t="s">
        <v>208</v>
      </c>
      <c r="D26" s="153" t="s">
        <v>86</v>
      </c>
      <c r="E26" s="154">
        <v>9.12</v>
      </c>
      <c r="F26" s="154"/>
      <c r="G26" s="155">
        <f t="shared" si="6"/>
        <v>0</v>
      </c>
      <c r="O26" s="149">
        <v>2</v>
      </c>
      <c r="AA26" s="122">
        <v>12</v>
      </c>
      <c r="AB26" s="122">
        <v>0</v>
      </c>
      <c r="AC26" s="122">
        <v>17</v>
      </c>
      <c r="AZ26" s="122">
        <v>1</v>
      </c>
      <c r="BA26" s="122">
        <f t="shared" si="7"/>
        <v>0</v>
      </c>
      <c r="BB26" s="122">
        <f t="shared" si="8"/>
        <v>0</v>
      </c>
      <c r="BC26" s="122">
        <f t="shared" si="9"/>
        <v>0</v>
      </c>
      <c r="BD26" s="122">
        <f t="shared" si="10"/>
        <v>0</v>
      </c>
      <c r="BE26" s="122">
        <f t="shared" si="11"/>
        <v>0</v>
      </c>
      <c r="CZ26" s="122">
        <v>0</v>
      </c>
    </row>
    <row r="27" spans="1:57" ht="12.75">
      <c r="A27" s="156"/>
      <c r="B27" s="157" t="s">
        <v>65</v>
      </c>
      <c r="C27" s="158" t="str">
        <f>CONCATENATE(B15," ",C15)</f>
        <v>61 Upravy povrchů vnitřní</v>
      </c>
      <c r="D27" s="156"/>
      <c r="E27" s="159"/>
      <c r="F27" s="159"/>
      <c r="G27" s="160">
        <f>SUM(G15:G26)</f>
        <v>0</v>
      </c>
      <c r="O27" s="149">
        <v>4</v>
      </c>
      <c r="BA27" s="161">
        <f>SUM(BA15:BA26)</f>
        <v>0</v>
      </c>
      <c r="BB27" s="161">
        <f>SUM(BB15:BB26)</f>
        <v>0</v>
      </c>
      <c r="BC27" s="161">
        <f>SUM(BC15:BC26)</f>
        <v>0</v>
      </c>
      <c r="BD27" s="161">
        <f>SUM(BD15:BD26)</f>
        <v>0</v>
      </c>
      <c r="BE27" s="161">
        <f>SUM(BE15:BE26)</f>
        <v>0</v>
      </c>
    </row>
    <row r="28" spans="1:15" ht="12.75">
      <c r="A28" s="142" t="s">
        <v>62</v>
      </c>
      <c r="B28" s="143" t="s">
        <v>99</v>
      </c>
      <c r="C28" s="144" t="s">
        <v>100</v>
      </c>
      <c r="D28" s="145"/>
      <c r="E28" s="146"/>
      <c r="F28" s="146"/>
      <c r="G28" s="147"/>
      <c r="H28" s="148"/>
      <c r="I28" s="148"/>
      <c r="O28" s="149">
        <v>1</v>
      </c>
    </row>
    <row r="29" spans="1:104" ht="12.75">
      <c r="A29" s="150">
        <v>18</v>
      </c>
      <c r="B29" s="151" t="s">
        <v>101</v>
      </c>
      <c r="C29" s="152" t="s">
        <v>102</v>
      </c>
      <c r="D29" s="153" t="s">
        <v>73</v>
      </c>
      <c r="E29" s="154">
        <v>1</v>
      </c>
      <c r="F29" s="154"/>
      <c r="G29" s="155">
        <f>E29*F29</f>
        <v>0</v>
      </c>
      <c r="O29" s="149">
        <v>2</v>
      </c>
      <c r="AA29" s="122">
        <v>12</v>
      </c>
      <c r="AB29" s="122">
        <v>0</v>
      </c>
      <c r="AC29" s="122">
        <v>18</v>
      </c>
      <c r="AZ29" s="122">
        <v>1</v>
      </c>
      <c r="BA29" s="122">
        <f>IF(AZ29=1,G29,0)</f>
        <v>0</v>
      </c>
      <c r="BB29" s="122">
        <f>IF(AZ29=2,G29,0)</f>
        <v>0</v>
      </c>
      <c r="BC29" s="122">
        <f>IF(AZ29=3,G29,0)</f>
        <v>0</v>
      </c>
      <c r="BD29" s="122">
        <f>IF(AZ29=4,G29,0)</f>
        <v>0</v>
      </c>
      <c r="BE29" s="122">
        <f>IF(AZ29=5,G29,0)</f>
        <v>0</v>
      </c>
      <c r="CZ29" s="122">
        <v>0</v>
      </c>
    </row>
    <row r="30" spans="1:57" ht="12.75">
      <c r="A30" s="156"/>
      <c r="B30" s="157" t="s">
        <v>65</v>
      </c>
      <c r="C30" s="158" t="str">
        <f>CONCATENATE(B28," ",C28)</f>
        <v>94 Lešení a stavební výtahy</v>
      </c>
      <c r="D30" s="156"/>
      <c r="E30" s="159"/>
      <c r="F30" s="159"/>
      <c r="G30" s="160">
        <f>SUM(G28:G29)</f>
        <v>0</v>
      </c>
      <c r="O30" s="149">
        <v>4</v>
      </c>
      <c r="BA30" s="161">
        <f>SUM(BA28:BA29)</f>
        <v>0</v>
      </c>
      <c r="BB30" s="161">
        <f>SUM(BB28:BB29)</f>
        <v>0</v>
      </c>
      <c r="BC30" s="161">
        <f>SUM(BC28:BC29)</f>
        <v>0</v>
      </c>
      <c r="BD30" s="161">
        <f>SUM(BD28:BD29)</f>
        <v>0</v>
      </c>
      <c r="BE30" s="161">
        <f>SUM(BE28:BE29)</f>
        <v>0</v>
      </c>
    </row>
    <row r="31" spans="1:15" ht="12.75">
      <c r="A31" s="142" t="s">
        <v>62</v>
      </c>
      <c r="B31" s="143" t="s">
        <v>103</v>
      </c>
      <c r="C31" s="144" t="s">
        <v>104</v>
      </c>
      <c r="D31" s="145"/>
      <c r="E31" s="146"/>
      <c r="F31" s="146"/>
      <c r="G31" s="147"/>
      <c r="H31" s="148"/>
      <c r="I31" s="148"/>
      <c r="O31" s="149">
        <v>1</v>
      </c>
    </row>
    <row r="32" spans="1:104" ht="12.75">
      <c r="A32" s="150">
        <v>19</v>
      </c>
      <c r="B32" s="151" t="s">
        <v>105</v>
      </c>
      <c r="C32" s="152" t="s">
        <v>106</v>
      </c>
      <c r="D32" s="153" t="s">
        <v>81</v>
      </c>
      <c r="E32" s="154">
        <v>3</v>
      </c>
      <c r="F32" s="154"/>
      <c r="G32" s="155">
        <f>E32*F32</f>
        <v>0</v>
      </c>
      <c r="O32" s="149">
        <v>2</v>
      </c>
      <c r="AA32" s="122">
        <v>12</v>
      </c>
      <c r="AB32" s="122">
        <v>0</v>
      </c>
      <c r="AC32" s="122">
        <v>19</v>
      </c>
      <c r="AZ32" s="122">
        <v>1</v>
      </c>
      <c r="BA32" s="122">
        <f>IF(AZ32=1,G32,0)</f>
        <v>0</v>
      </c>
      <c r="BB32" s="122">
        <f>IF(AZ32=2,G32,0)</f>
        <v>0</v>
      </c>
      <c r="BC32" s="122">
        <f>IF(AZ32=3,G32,0)</f>
        <v>0</v>
      </c>
      <c r="BD32" s="122">
        <f>IF(AZ32=4,G32,0)</f>
        <v>0</v>
      </c>
      <c r="BE32" s="122">
        <f>IF(AZ32=5,G32,0)</f>
        <v>0</v>
      </c>
      <c r="CZ32" s="122">
        <v>0</v>
      </c>
    </row>
    <row r="33" spans="1:104" ht="12.75">
      <c r="A33" s="150">
        <v>20</v>
      </c>
      <c r="B33" s="151" t="s">
        <v>107</v>
      </c>
      <c r="C33" s="152" t="s">
        <v>108</v>
      </c>
      <c r="D33" s="153" t="s">
        <v>86</v>
      </c>
      <c r="E33" s="154">
        <v>0</v>
      </c>
      <c r="F33" s="154"/>
      <c r="G33" s="155">
        <f>E33*F33</f>
        <v>0</v>
      </c>
      <c r="O33" s="149">
        <v>2</v>
      </c>
      <c r="AA33" s="122">
        <v>12</v>
      </c>
      <c r="AB33" s="122">
        <v>0</v>
      </c>
      <c r="AC33" s="122">
        <v>20</v>
      </c>
      <c r="AZ33" s="122">
        <v>1</v>
      </c>
      <c r="BA33" s="122">
        <f>IF(AZ33=1,G33,0)</f>
        <v>0</v>
      </c>
      <c r="BB33" s="122">
        <f>IF(AZ33=2,G33,0)</f>
        <v>0</v>
      </c>
      <c r="BC33" s="122">
        <f>IF(AZ33=3,G33,0)</f>
        <v>0</v>
      </c>
      <c r="BD33" s="122">
        <f>IF(AZ33=4,G33,0)</f>
        <v>0</v>
      </c>
      <c r="BE33" s="122">
        <f>IF(AZ33=5,G33,0)</f>
        <v>0</v>
      </c>
      <c r="CZ33" s="122">
        <v>0</v>
      </c>
    </row>
    <row r="34" spans="1:104" ht="12.75">
      <c r="A34" s="150">
        <v>21</v>
      </c>
      <c r="B34" s="151" t="s">
        <v>77</v>
      </c>
      <c r="C34" s="152" t="s">
        <v>185</v>
      </c>
      <c r="D34" s="153" t="s">
        <v>64</v>
      </c>
      <c r="E34" s="154">
        <v>5</v>
      </c>
      <c r="F34" s="154"/>
      <c r="G34" s="155">
        <f>E34*F34</f>
        <v>0</v>
      </c>
      <c r="O34" s="149">
        <v>2</v>
      </c>
      <c r="AA34" s="122">
        <v>12</v>
      </c>
      <c r="AB34" s="122">
        <v>0</v>
      </c>
      <c r="AC34" s="122">
        <v>21</v>
      </c>
      <c r="AZ34" s="122">
        <v>1</v>
      </c>
      <c r="BA34" s="122">
        <f>IF(AZ34=1,G34,0)</f>
        <v>0</v>
      </c>
      <c r="BB34" s="122">
        <f>IF(AZ34=2,G34,0)</f>
        <v>0</v>
      </c>
      <c r="BC34" s="122">
        <f>IF(AZ34=3,G34,0)</f>
        <v>0</v>
      </c>
      <c r="BD34" s="122">
        <f>IF(AZ34=4,G34,0)</f>
        <v>0</v>
      </c>
      <c r="BE34" s="122">
        <f>IF(AZ34=5,G34,0)</f>
        <v>0</v>
      </c>
      <c r="CZ34" s="122">
        <v>0</v>
      </c>
    </row>
    <row r="35" spans="1:104" ht="12.75">
      <c r="A35" s="150">
        <v>22</v>
      </c>
      <c r="B35" s="151" t="s">
        <v>109</v>
      </c>
      <c r="C35" s="152" t="s">
        <v>110</v>
      </c>
      <c r="D35" s="153" t="s">
        <v>111</v>
      </c>
      <c r="E35" s="154">
        <v>2.36</v>
      </c>
      <c r="F35" s="154"/>
      <c r="G35" s="155">
        <f>E35*F35</f>
        <v>0</v>
      </c>
      <c r="O35" s="149">
        <v>2</v>
      </c>
      <c r="AA35" s="122">
        <v>12</v>
      </c>
      <c r="AB35" s="122">
        <v>0</v>
      </c>
      <c r="AC35" s="122">
        <v>22</v>
      </c>
      <c r="AZ35" s="122">
        <v>1</v>
      </c>
      <c r="BA35" s="122">
        <f>IF(AZ35=1,G35,0)</f>
        <v>0</v>
      </c>
      <c r="BB35" s="122">
        <f>IF(AZ35=2,G35,0)</f>
        <v>0</v>
      </c>
      <c r="BC35" s="122">
        <f>IF(AZ35=3,G35,0)</f>
        <v>0</v>
      </c>
      <c r="BD35" s="122">
        <f>IF(AZ35=4,G35,0)</f>
        <v>0</v>
      </c>
      <c r="BE35" s="122">
        <f>IF(AZ35=5,G35,0)</f>
        <v>0</v>
      </c>
      <c r="CZ35" s="122">
        <v>0</v>
      </c>
    </row>
    <row r="36" spans="1:104" ht="12.75">
      <c r="A36" s="150">
        <v>23</v>
      </c>
      <c r="B36" s="151" t="s">
        <v>112</v>
      </c>
      <c r="C36" s="152" t="s">
        <v>113</v>
      </c>
      <c r="D36" s="153" t="s">
        <v>86</v>
      </c>
      <c r="E36" s="154">
        <v>0</v>
      </c>
      <c r="F36" s="154"/>
      <c r="G36" s="155">
        <f>E36*F36</f>
        <v>0</v>
      </c>
      <c r="O36" s="149">
        <v>2</v>
      </c>
      <c r="AA36" s="122">
        <v>12</v>
      </c>
      <c r="AB36" s="122">
        <v>0</v>
      </c>
      <c r="AC36" s="122">
        <v>23</v>
      </c>
      <c r="AZ36" s="122">
        <v>1</v>
      </c>
      <c r="BA36" s="122">
        <f>IF(AZ36=1,G36,0)</f>
        <v>0</v>
      </c>
      <c r="BB36" s="122">
        <f>IF(AZ36=2,G36,0)</f>
        <v>0</v>
      </c>
      <c r="BC36" s="122">
        <f>IF(AZ36=3,G36,0)</f>
        <v>0</v>
      </c>
      <c r="BD36" s="122">
        <f>IF(AZ36=4,G36,0)</f>
        <v>0</v>
      </c>
      <c r="BE36" s="122">
        <f>IF(AZ36=5,G36,0)</f>
        <v>0</v>
      </c>
      <c r="CZ36" s="122">
        <v>0</v>
      </c>
    </row>
    <row r="37" spans="1:57" ht="12.75">
      <c r="A37" s="156"/>
      <c r="B37" s="157" t="s">
        <v>65</v>
      </c>
      <c r="C37" s="158" t="str">
        <f>CONCATENATE(B31," ",C31)</f>
        <v>96 Bourání konstrukcí</v>
      </c>
      <c r="D37" s="156"/>
      <c r="E37" s="159"/>
      <c r="F37" s="159"/>
      <c r="G37" s="160">
        <f>SUM(G31:G36)</f>
        <v>0</v>
      </c>
      <c r="O37" s="149">
        <v>4</v>
      </c>
      <c r="BA37" s="161">
        <f>SUM(BA31:BA36)</f>
        <v>0</v>
      </c>
      <c r="BB37" s="161">
        <f>SUM(BB31:BB36)</f>
        <v>0</v>
      </c>
      <c r="BC37" s="161">
        <f>SUM(BC31:BC36)</f>
        <v>0</v>
      </c>
      <c r="BD37" s="161">
        <f>SUM(BD31:BD36)</f>
        <v>0</v>
      </c>
      <c r="BE37" s="161">
        <f>SUM(BE31:BE36)</f>
        <v>0</v>
      </c>
    </row>
    <row r="38" spans="1:15" ht="12.75">
      <c r="A38" s="142" t="s">
        <v>62</v>
      </c>
      <c r="B38" s="143" t="s">
        <v>114</v>
      </c>
      <c r="C38" s="144" t="s">
        <v>115</v>
      </c>
      <c r="D38" s="145"/>
      <c r="E38" s="146"/>
      <c r="F38" s="146"/>
      <c r="G38" s="147"/>
      <c r="H38" s="148"/>
      <c r="I38" s="148"/>
      <c r="O38" s="149">
        <v>1</v>
      </c>
    </row>
    <row r="39" spans="1:104" ht="12.75">
      <c r="A39" s="150">
        <v>24</v>
      </c>
      <c r="B39" s="151" t="s">
        <v>116</v>
      </c>
      <c r="C39" s="152" t="s">
        <v>117</v>
      </c>
      <c r="D39" s="153" t="s">
        <v>111</v>
      </c>
      <c r="E39" s="154">
        <v>3.212</v>
      </c>
      <c r="F39" s="154"/>
      <c r="G39" s="155">
        <f>E39*F39</f>
        <v>0</v>
      </c>
      <c r="O39" s="149">
        <v>2</v>
      </c>
      <c r="AA39" s="122">
        <v>12</v>
      </c>
      <c r="AB39" s="122">
        <v>0</v>
      </c>
      <c r="AC39" s="122">
        <v>24</v>
      </c>
      <c r="AZ39" s="122">
        <v>1</v>
      </c>
      <c r="BA39" s="122">
        <f>IF(AZ39=1,G39,0)</f>
        <v>0</v>
      </c>
      <c r="BB39" s="122">
        <f>IF(AZ39=2,G39,0)</f>
        <v>0</v>
      </c>
      <c r="BC39" s="122">
        <f>IF(AZ39=3,G39,0)</f>
        <v>0</v>
      </c>
      <c r="BD39" s="122">
        <f>IF(AZ39=4,G39,0)</f>
        <v>0</v>
      </c>
      <c r="BE39" s="122">
        <f>IF(AZ39=5,G39,0)</f>
        <v>0</v>
      </c>
      <c r="CZ39" s="122">
        <v>0</v>
      </c>
    </row>
    <row r="40" spans="1:57" ht="12.75">
      <c r="A40" s="156"/>
      <c r="B40" s="157" t="s">
        <v>65</v>
      </c>
      <c r="C40" s="158" t="str">
        <f>CONCATENATE(B38," ",C38)</f>
        <v>99 Staveništní přesun hmot</v>
      </c>
      <c r="D40" s="156"/>
      <c r="E40" s="159"/>
      <c r="F40" s="159"/>
      <c r="G40" s="160">
        <f>SUM(G38:G39)</f>
        <v>0</v>
      </c>
      <c r="O40" s="149">
        <v>4</v>
      </c>
      <c r="BA40" s="161">
        <f>SUM(BA38:BA39)</f>
        <v>0</v>
      </c>
      <c r="BB40" s="161">
        <f>SUM(BB38:BB39)</f>
        <v>0</v>
      </c>
      <c r="BC40" s="161">
        <f>SUM(BC38:BC39)</f>
        <v>0</v>
      </c>
      <c r="BD40" s="161">
        <f>SUM(BD38:BD39)</f>
        <v>0</v>
      </c>
      <c r="BE40" s="161">
        <f>SUM(BE38:BE39)</f>
        <v>0</v>
      </c>
    </row>
    <row r="41" spans="1:15" ht="12.75">
      <c r="A41" s="142" t="s">
        <v>62</v>
      </c>
      <c r="B41" s="143" t="s">
        <v>118</v>
      </c>
      <c r="C41" s="144" t="s">
        <v>119</v>
      </c>
      <c r="D41" s="145"/>
      <c r="E41" s="146"/>
      <c r="F41" s="146"/>
      <c r="G41" s="147"/>
      <c r="H41" s="148"/>
      <c r="I41" s="148"/>
      <c r="O41" s="149">
        <v>1</v>
      </c>
    </row>
    <row r="42" spans="1:104" ht="33.75">
      <c r="A42" s="150">
        <v>25</v>
      </c>
      <c r="B42" s="151" t="s">
        <v>120</v>
      </c>
      <c r="C42" s="152" t="s">
        <v>192</v>
      </c>
      <c r="D42" s="153" t="s">
        <v>73</v>
      </c>
      <c r="E42" s="154">
        <v>1</v>
      </c>
      <c r="F42" s="154"/>
      <c r="G42" s="155">
        <f>E42*F42</f>
        <v>0</v>
      </c>
      <c r="O42" s="149">
        <v>2</v>
      </c>
      <c r="AA42" s="122">
        <v>12</v>
      </c>
      <c r="AB42" s="122">
        <v>0</v>
      </c>
      <c r="AC42" s="122">
        <v>25</v>
      </c>
      <c r="AZ42" s="122">
        <v>2</v>
      </c>
      <c r="BA42" s="122">
        <f>IF(AZ42=1,G42,0)</f>
        <v>0</v>
      </c>
      <c r="BB42" s="122">
        <f>IF(AZ42=2,G42,0)</f>
        <v>0</v>
      </c>
      <c r="BC42" s="122">
        <f>IF(AZ42=3,G42,0)</f>
        <v>0</v>
      </c>
      <c r="BD42" s="122">
        <f>IF(AZ42=4,G42,0)</f>
        <v>0</v>
      </c>
      <c r="BE42" s="122">
        <f>IF(AZ42=5,G42,0)</f>
        <v>0</v>
      </c>
      <c r="CZ42" s="122">
        <v>0</v>
      </c>
    </row>
    <row r="43" spans="1:57" ht="12.75">
      <c r="A43" s="156"/>
      <c r="B43" s="157" t="s">
        <v>65</v>
      </c>
      <c r="C43" s="158" t="str">
        <f>CONCATENATE(B41," ",C41)</f>
        <v>721 Vnitřní kanalizace</v>
      </c>
      <c r="D43" s="156"/>
      <c r="E43" s="159"/>
      <c r="F43" s="159"/>
      <c r="G43" s="160">
        <f>SUM(G41:G42)</f>
        <v>0</v>
      </c>
      <c r="O43" s="149">
        <v>4</v>
      </c>
      <c r="BA43" s="161">
        <f>SUM(BA41:BA42)</f>
        <v>0</v>
      </c>
      <c r="BB43" s="161">
        <f>SUM(BB41:BB42)</f>
        <v>0</v>
      </c>
      <c r="BC43" s="161">
        <f>SUM(BC41:BC42)</f>
        <v>0</v>
      </c>
      <c r="BD43" s="161">
        <f>SUM(BD41:BD42)</f>
        <v>0</v>
      </c>
      <c r="BE43" s="161">
        <f>SUM(BE41:BE42)</f>
        <v>0</v>
      </c>
    </row>
    <row r="44" spans="1:15" ht="12.75">
      <c r="A44" s="142" t="s">
        <v>62</v>
      </c>
      <c r="B44" s="143" t="s">
        <v>121</v>
      </c>
      <c r="C44" s="144" t="s">
        <v>122</v>
      </c>
      <c r="D44" s="145"/>
      <c r="E44" s="146"/>
      <c r="F44" s="146"/>
      <c r="G44" s="147"/>
      <c r="H44" s="148"/>
      <c r="I44" s="148"/>
      <c r="O44" s="149">
        <v>1</v>
      </c>
    </row>
    <row r="45" spans="1:104" ht="33.75">
      <c r="A45" s="150">
        <v>26</v>
      </c>
      <c r="B45" s="151" t="s">
        <v>123</v>
      </c>
      <c r="C45" s="152" t="s">
        <v>193</v>
      </c>
      <c r="D45" s="153" t="s">
        <v>73</v>
      </c>
      <c r="E45" s="154">
        <v>1</v>
      </c>
      <c r="F45" s="154"/>
      <c r="G45" s="155">
        <f>E45*F45</f>
        <v>0</v>
      </c>
      <c r="O45" s="149">
        <v>2</v>
      </c>
      <c r="AA45" s="122">
        <v>12</v>
      </c>
      <c r="AB45" s="122">
        <v>0</v>
      </c>
      <c r="AC45" s="122">
        <v>26</v>
      </c>
      <c r="AZ45" s="122">
        <v>2</v>
      </c>
      <c r="BA45" s="122">
        <f>IF(AZ45=1,G45,0)</f>
        <v>0</v>
      </c>
      <c r="BB45" s="122">
        <f>IF(AZ45=2,G45,0)</f>
        <v>0</v>
      </c>
      <c r="BC45" s="122">
        <f>IF(AZ45=3,G45,0)</f>
        <v>0</v>
      </c>
      <c r="BD45" s="122">
        <f>IF(AZ45=4,G45,0)</f>
        <v>0</v>
      </c>
      <c r="BE45" s="122">
        <f>IF(AZ45=5,G45,0)</f>
        <v>0</v>
      </c>
      <c r="CZ45" s="122">
        <v>0</v>
      </c>
    </row>
    <row r="46" spans="1:57" ht="12.75">
      <c r="A46" s="156"/>
      <c r="B46" s="157" t="s">
        <v>65</v>
      </c>
      <c r="C46" s="158" t="str">
        <f>CONCATENATE(B44," ",C44)</f>
        <v>722 Vnitřní vodovod</v>
      </c>
      <c r="D46" s="156"/>
      <c r="E46" s="159"/>
      <c r="F46" s="159"/>
      <c r="G46" s="160">
        <f>SUM(G44:G45)</f>
        <v>0</v>
      </c>
      <c r="O46" s="149">
        <v>4</v>
      </c>
      <c r="BA46" s="161">
        <f>SUM(BA44:BA45)</f>
        <v>0</v>
      </c>
      <c r="BB46" s="161">
        <f>SUM(BB44:BB45)</f>
        <v>0</v>
      </c>
      <c r="BC46" s="161">
        <f>SUM(BC44:BC45)</f>
        <v>0</v>
      </c>
      <c r="BD46" s="161">
        <f>SUM(BD44:BD45)</f>
        <v>0</v>
      </c>
      <c r="BE46" s="161">
        <f>SUM(BE44:BE45)</f>
        <v>0</v>
      </c>
    </row>
    <row r="47" spans="1:15" ht="12.75">
      <c r="A47" s="142" t="s">
        <v>62</v>
      </c>
      <c r="B47" s="143" t="s">
        <v>124</v>
      </c>
      <c r="C47" s="144" t="s">
        <v>125</v>
      </c>
      <c r="D47" s="145"/>
      <c r="E47" s="146"/>
      <c r="F47" s="146"/>
      <c r="G47" s="147"/>
      <c r="H47" s="148"/>
      <c r="I47" s="148"/>
      <c r="O47" s="149">
        <v>1</v>
      </c>
    </row>
    <row r="48" spans="1:104" ht="12.75">
      <c r="A48" s="150">
        <v>27</v>
      </c>
      <c r="B48" s="151" t="s">
        <v>126</v>
      </c>
      <c r="C48" s="152" t="s">
        <v>194</v>
      </c>
      <c r="D48" s="153" t="s">
        <v>73</v>
      </c>
      <c r="E48" s="154">
        <v>0</v>
      </c>
      <c r="F48" s="154"/>
      <c r="G48" s="155">
        <f>E48*F48</f>
        <v>0</v>
      </c>
      <c r="O48" s="149">
        <v>2</v>
      </c>
      <c r="AA48" s="122">
        <v>12</v>
      </c>
      <c r="AB48" s="122">
        <v>0</v>
      </c>
      <c r="AC48" s="122">
        <v>27</v>
      </c>
      <c r="AZ48" s="122">
        <v>2</v>
      </c>
      <c r="BA48" s="122">
        <f>IF(AZ48=1,G48,0)</f>
        <v>0</v>
      </c>
      <c r="BB48" s="122">
        <f>IF(AZ48=2,G48,0)</f>
        <v>0</v>
      </c>
      <c r="BC48" s="122">
        <f>IF(AZ48=3,G48,0)</f>
        <v>0</v>
      </c>
      <c r="BD48" s="122">
        <f>IF(AZ48=4,G48,0)</f>
        <v>0</v>
      </c>
      <c r="BE48" s="122">
        <f>IF(AZ48=5,G48,0)</f>
        <v>0</v>
      </c>
      <c r="CZ48" s="122">
        <v>0</v>
      </c>
    </row>
    <row r="49" spans="1:57" ht="12.75">
      <c r="A49" s="156"/>
      <c r="B49" s="157" t="s">
        <v>65</v>
      </c>
      <c r="C49" s="158" t="str">
        <f>CONCATENATE(B47," ",C47)</f>
        <v>723 Vnitřní plynovod</v>
      </c>
      <c r="D49" s="156"/>
      <c r="E49" s="159"/>
      <c r="F49" s="159"/>
      <c r="G49" s="160">
        <f>SUM(G47:G48)</f>
        <v>0</v>
      </c>
      <c r="O49" s="149">
        <v>4</v>
      </c>
      <c r="BA49" s="161">
        <f>SUM(BA47:BA48)</f>
        <v>0</v>
      </c>
      <c r="BB49" s="161">
        <f>SUM(BB47:BB48)</f>
        <v>0</v>
      </c>
      <c r="BC49" s="161">
        <f>SUM(BC47:BC48)</f>
        <v>0</v>
      </c>
      <c r="BD49" s="161">
        <f>SUM(BD47:BD48)</f>
        <v>0</v>
      </c>
      <c r="BE49" s="161">
        <f>SUM(BE47:BE48)</f>
        <v>0</v>
      </c>
    </row>
    <row r="50" spans="1:15" ht="12.75">
      <c r="A50" s="142" t="s">
        <v>62</v>
      </c>
      <c r="B50" s="143" t="s">
        <v>127</v>
      </c>
      <c r="C50" s="144" t="s">
        <v>128</v>
      </c>
      <c r="D50" s="145"/>
      <c r="E50" s="146"/>
      <c r="F50" s="146"/>
      <c r="G50" s="147"/>
      <c r="H50" s="148"/>
      <c r="I50" s="148"/>
      <c r="O50" s="149">
        <v>1</v>
      </c>
    </row>
    <row r="51" spans="1:104" ht="22.5">
      <c r="A51" s="150">
        <v>28</v>
      </c>
      <c r="B51" s="151" t="s">
        <v>129</v>
      </c>
      <c r="C51" s="152" t="s">
        <v>195</v>
      </c>
      <c r="D51" s="153" t="s">
        <v>64</v>
      </c>
      <c r="E51" s="154">
        <v>1</v>
      </c>
      <c r="F51" s="154"/>
      <c r="G51" s="155">
        <f aca="true" t="shared" si="12" ref="G51:G58">E51*F51</f>
        <v>0</v>
      </c>
      <c r="O51" s="149">
        <v>2</v>
      </c>
      <c r="AA51" s="122">
        <v>12</v>
      </c>
      <c r="AB51" s="122">
        <v>0</v>
      </c>
      <c r="AC51" s="122">
        <v>28</v>
      </c>
      <c r="AZ51" s="122">
        <v>2</v>
      </c>
      <c r="BA51" s="122">
        <f aca="true" t="shared" si="13" ref="BA51:BA58">IF(AZ51=1,G51,0)</f>
        <v>0</v>
      </c>
      <c r="BB51" s="122">
        <f aca="true" t="shared" si="14" ref="BB51:BB58">IF(AZ51=2,G51,0)</f>
        <v>0</v>
      </c>
      <c r="BC51" s="122">
        <f aca="true" t="shared" si="15" ref="BC51:BC58">IF(AZ51=3,G51,0)</f>
        <v>0</v>
      </c>
      <c r="BD51" s="122">
        <f aca="true" t="shared" si="16" ref="BD51:BD58">IF(AZ51=4,G51,0)</f>
        <v>0</v>
      </c>
      <c r="BE51" s="122">
        <f aca="true" t="shared" si="17" ref="BE51:BE58">IF(AZ51=5,G51,0)</f>
        <v>0</v>
      </c>
      <c r="CZ51" s="122">
        <v>0</v>
      </c>
    </row>
    <row r="52" spans="1:104" ht="12.75">
      <c r="A52" s="150">
        <v>29</v>
      </c>
      <c r="B52" s="151" t="s">
        <v>130</v>
      </c>
      <c r="C52" s="152" t="s">
        <v>196</v>
      </c>
      <c r="D52" s="153" t="s">
        <v>64</v>
      </c>
      <c r="E52" s="154">
        <v>1</v>
      </c>
      <c r="F52" s="154"/>
      <c r="G52" s="155">
        <f t="shared" si="12"/>
        <v>0</v>
      </c>
      <c r="O52" s="149">
        <v>2</v>
      </c>
      <c r="AA52" s="122">
        <v>12</v>
      </c>
      <c r="AB52" s="122">
        <v>0</v>
      </c>
      <c r="AC52" s="122">
        <v>29</v>
      </c>
      <c r="AZ52" s="122">
        <v>2</v>
      </c>
      <c r="BA52" s="122">
        <f t="shared" si="13"/>
        <v>0</v>
      </c>
      <c r="BB52" s="122">
        <f t="shared" si="14"/>
        <v>0</v>
      </c>
      <c r="BC52" s="122">
        <f t="shared" si="15"/>
        <v>0</v>
      </c>
      <c r="BD52" s="122">
        <f t="shared" si="16"/>
        <v>0</v>
      </c>
      <c r="BE52" s="122">
        <f t="shared" si="17"/>
        <v>0</v>
      </c>
      <c r="CZ52" s="122">
        <v>0</v>
      </c>
    </row>
    <row r="53" spans="1:104" ht="12.75">
      <c r="A53" s="150">
        <v>30</v>
      </c>
      <c r="B53" s="151" t="s">
        <v>131</v>
      </c>
      <c r="C53" s="152" t="s">
        <v>197</v>
      </c>
      <c r="D53" s="153" t="s">
        <v>73</v>
      </c>
      <c r="E53" s="154">
        <v>1</v>
      </c>
      <c r="F53" s="154"/>
      <c r="G53" s="155">
        <f t="shared" si="12"/>
        <v>0</v>
      </c>
      <c r="O53" s="149">
        <v>2</v>
      </c>
      <c r="AA53" s="122">
        <v>12</v>
      </c>
      <c r="AB53" s="122">
        <v>0</v>
      </c>
      <c r="AC53" s="122">
        <v>30</v>
      </c>
      <c r="AZ53" s="122">
        <v>2</v>
      </c>
      <c r="BA53" s="122">
        <f t="shared" si="13"/>
        <v>0</v>
      </c>
      <c r="BB53" s="122">
        <f t="shared" si="14"/>
        <v>0</v>
      </c>
      <c r="BC53" s="122">
        <f t="shared" si="15"/>
        <v>0</v>
      </c>
      <c r="BD53" s="122">
        <f t="shared" si="16"/>
        <v>0</v>
      </c>
      <c r="BE53" s="122">
        <f t="shared" si="17"/>
        <v>0</v>
      </c>
      <c r="CZ53" s="122">
        <v>0</v>
      </c>
    </row>
    <row r="54" spans="1:104" ht="12.75">
      <c r="A54" s="150">
        <v>31</v>
      </c>
      <c r="B54" s="151" t="s">
        <v>132</v>
      </c>
      <c r="C54" s="152" t="s">
        <v>133</v>
      </c>
      <c r="D54" s="153" t="s">
        <v>64</v>
      </c>
      <c r="E54" s="154">
        <v>1</v>
      </c>
      <c r="F54" s="154"/>
      <c r="G54" s="155">
        <f t="shared" si="12"/>
        <v>0</v>
      </c>
      <c r="O54" s="149">
        <v>2</v>
      </c>
      <c r="AA54" s="122">
        <v>12</v>
      </c>
      <c r="AB54" s="122">
        <v>0</v>
      </c>
      <c r="AC54" s="122">
        <v>31</v>
      </c>
      <c r="AZ54" s="122">
        <v>2</v>
      </c>
      <c r="BA54" s="122">
        <f t="shared" si="13"/>
        <v>0</v>
      </c>
      <c r="BB54" s="122">
        <f t="shared" si="14"/>
        <v>0</v>
      </c>
      <c r="BC54" s="122">
        <f t="shared" si="15"/>
        <v>0</v>
      </c>
      <c r="BD54" s="122">
        <f t="shared" si="16"/>
        <v>0</v>
      </c>
      <c r="BE54" s="122">
        <f t="shared" si="17"/>
        <v>0</v>
      </c>
      <c r="CZ54" s="122">
        <v>0</v>
      </c>
    </row>
    <row r="55" spans="1:104" ht="12.75">
      <c r="A55" s="150">
        <v>32</v>
      </c>
      <c r="B55" s="151" t="s">
        <v>134</v>
      </c>
      <c r="C55" s="152" t="s">
        <v>198</v>
      </c>
      <c r="D55" s="153" t="s">
        <v>64</v>
      </c>
      <c r="E55" s="154">
        <v>1</v>
      </c>
      <c r="F55" s="154"/>
      <c r="G55" s="155">
        <f t="shared" si="12"/>
        <v>0</v>
      </c>
      <c r="O55" s="149">
        <v>2</v>
      </c>
      <c r="AA55" s="122">
        <v>12</v>
      </c>
      <c r="AB55" s="122">
        <v>0</v>
      </c>
      <c r="AC55" s="122">
        <v>32</v>
      </c>
      <c r="AZ55" s="122">
        <v>2</v>
      </c>
      <c r="BA55" s="122">
        <f t="shared" si="13"/>
        <v>0</v>
      </c>
      <c r="BB55" s="122">
        <f t="shared" si="14"/>
        <v>0</v>
      </c>
      <c r="BC55" s="122">
        <f t="shared" si="15"/>
        <v>0</v>
      </c>
      <c r="BD55" s="122">
        <f t="shared" si="16"/>
        <v>0</v>
      </c>
      <c r="BE55" s="122">
        <f t="shared" si="17"/>
        <v>0</v>
      </c>
      <c r="CZ55" s="122">
        <v>0</v>
      </c>
    </row>
    <row r="56" spans="1:104" ht="12.75">
      <c r="A56" s="150">
        <v>33</v>
      </c>
      <c r="B56" s="151" t="s">
        <v>135</v>
      </c>
      <c r="C56" s="152" t="s">
        <v>136</v>
      </c>
      <c r="D56" s="153" t="s">
        <v>73</v>
      </c>
      <c r="E56" s="154">
        <v>1</v>
      </c>
      <c r="F56" s="154"/>
      <c r="G56" s="155">
        <f t="shared" si="12"/>
        <v>0</v>
      </c>
      <c r="O56" s="149">
        <v>2</v>
      </c>
      <c r="AA56" s="122">
        <v>12</v>
      </c>
      <c r="AB56" s="122">
        <v>0</v>
      </c>
      <c r="AC56" s="122">
        <v>33</v>
      </c>
      <c r="AZ56" s="122">
        <v>2</v>
      </c>
      <c r="BA56" s="122">
        <f t="shared" si="13"/>
        <v>0</v>
      </c>
      <c r="BB56" s="122">
        <f t="shared" si="14"/>
        <v>0</v>
      </c>
      <c r="BC56" s="122">
        <f t="shared" si="15"/>
        <v>0</v>
      </c>
      <c r="BD56" s="122">
        <f t="shared" si="16"/>
        <v>0</v>
      </c>
      <c r="BE56" s="122">
        <f t="shared" si="17"/>
        <v>0</v>
      </c>
      <c r="CZ56" s="122">
        <v>0</v>
      </c>
    </row>
    <row r="57" spans="1:104" ht="12.75">
      <c r="A57" s="150">
        <v>34</v>
      </c>
      <c r="B57" s="151" t="s">
        <v>137</v>
      </c>
      <c r="C57" s="152" t="s">
        <v>138</v>
      </c>
      <c r="D57" s="153" t="s">
        <v>64</v>
      </c>
      <c r="E57" s="154">
        <v>1</v>
      </c>
      <c r="F57" s="154"/>
      <c r="G57" s="155">
        <f t="shared" si="12"/>
        <v>0</v>
      </c>
      <c r="O57" s="149">
        <v>2</v>
      </c>
      <c r="AA57" s="122">
        <v>12</v>
      </c>
      <c r="AB57" s="122">
        <v>0</v>
      </c>
      <c r="AC57" s="122">
        <v>34</v>
      </c>
      <c r="AZ57" s="122">
        <v>2</v>
      </c>
      <c r="BA57" s="122">
        <f t="shared" si="13"/>
        <v>0</v>
      </c>
      <c r="BB57" s="122">
        <f t="shared" si="14"/>
        <v>0</v>
      </c>
      <c r="BC57" s="122">
        <f t="shared" si="15"/>
        <v>0</v>
      </c>
      <c r="BD57" s="122">
        <f t="shared" si="16"/>
        <v>0</v>
      </c>
      <c r="BE57" s="122">
        <f t="shared" si="17"/>
        <v>0</v>
      </c>
      <c r="CZ57" s="122">
        <v>0</v>
      </c>
    </row>
    <row r="58" spans="1:104" ht="12.75">
      <c r="A58" s="150">
        <v>35</v>
      </c>
      <c r="B58" s="151" t="s">
        <v>139</v>
      </c>
      <c r="C58" s="152" t="s">
        <v>140</v>
      </c>
      <c r="D58" s="153" t="s">
        <v>64</v>
      </c>
      <c r="E58" s="154">
        <v>1</v>
      </c>
      <c r="F58" s="154"/>
      <c r="G58" s="155">
        <f t="shared" si="12"/>
        <v>0</v>
      </c>
      <c r="O58" s="149">
        <v>2</v>
      </c>
      <c r="AA58" s="122">
        <v>12</v>
      </c>
      <c r="AB58" s="122">
        <v>0</v>
      </c>
      <c r="AC58" s="122">
        <v>35</v>
      </c>
      <c r="AZ58" s="122">
        <v>2</v>
      </c>
      <c r="BA58" s="122">
        <f t="shared" si="13"/>
        <v>0</v>
      </c>
      <c r="BB58" s="122">
        <f t="shared" si="14"/>
        <v>0</v>
      </c>
      <c r="BC58" s="122">
        <f t="shared" si="15"/>
        <v>0</v>
      </c>
      <c r="BD58" s="122">
        <f t="shared" si="16"/>
        <v>0</v>
      </c>
      <c r="BE58" s="122">
        <f t="shared" si="17"/>
        <v>0</v>
      </c>
      <c r="CZ58" s="122">
        <v>0</v>
      </c>
    </row>
    <row r="59" spans="1:57" ht="12.75">
      <c r="A59" s="156"/>
      <c r="B59" s="157" t="s">
        <v>65</v>
      </c>
      <c r="C59" s="158" t="str">
        <f>CONCATENATE(B50," ",C50)</f>
        <v>725 Zařizovací předměty</v>
      </c>
      <c r="D59" s="156"/>
      <c r="E59" s="159"/>
      <c r="F59" s="159"/>
      <c r="G59" s="160">
        <f>SUM(G50:G58)</f>
        <v>0</v>
      </c>
      <c r="O59" s="149">
        <v>4</v>
      </c>
      <c r="BA59" s="161">
        <f>SUM(BA50:BA58)</f>
        <v>0</v>
      </c>
      <c r="BB59" s="161">
        <f>SUM(BB50:BB58)</f>
        <v>0</v>
      </c>
      <c r="BC59" s="161">
        <f>SUM(BC50:BC58)</f>
        <v>0</v>
      </c>
      <c r="BD59" s="161">
        <f>SUM(BD50:BD58)</f>
        <v>0</v>
      </c>
      <c r="BE59" s="161">
        <f>SUM(BE50:BE58)</f>
        <v>0</v>
      </c>
    </row>
    <row r="60" spans="1:15" ht="12.75">
      <c r="A60" s="142" t="s">
        <v>62</v>
      </c>
      <c r="B60" s="143" t="s">
        <v>141</v>
      </c>
      <c r="C60" s="144" t="s">
        <v>202</v>
      </c>
      <c r="D60" s="145"/>
      <c r="E60" s="146"/>
      <c r="F60" s="146"/>
      <c r="G60" s="147"/>
      <c r="H60" s="148"/>
      <c r="I60" s="148"/>
      <c r="O60" s="149">
        <v>1</v>
      </c>
    </row>
    <row r="61" spans="1:104" ht="12.75">
      <c r="A61" s="150">
        <v>36</v>
      </c>
      <c r="B61" s="151" t="s">
        <v>142</v>
      </c>
      <c r="C61" s="152" t="s">
        <v>199</v>
      </c>
      <c r="D61" s="153" t="s">
        <v>73</v>
      </c>
      <c r="E61" s="154"/>
      <c r="F61" s="154"/>
      <c r="G61" s="155">
        <f>E61*F61</f>
        <v>0</v>
      </c>
      <c r="O61" s="149">
        <v>2</v>
      </c>
      <c r="AA61" s="122">
        <v>12</v>
      </c>
      <c r="AB61" s="122">
        <v>0</v>
      </c>
      <c r="AC61" s="122">
        <v>37</v>
      </c>
      <c r="AZ61" s="122">
        <v>2</v>
      </c>
      <c r="BA61" s="122">
        <f>IF(AZ61=1,G61,0)</f>
        <v>0</v>
      </c>
      <c r="BB61" s="122">
        <f>IF(AZ61=2,G61,0)</f>
        <v>0</v>
      </c>
      <c r="BC61" s="122">
        <f>IF(AZ61=3,G61,0)</f>
        <v>0</v>
      </c>
      <c r="BD61" s="122">
        <f>IF(AZ61=4,G61,0)</f>
        <v>0</v>
      </c>
      <c r="BE61" s="122">
        <f>IF(AZ61=5,G61,0)</f>
        <v>0</v>
      </c>
      <c r="CZ61" s="122">
        <v>0</v>
      </c>
    </row>
    <row r="62" spans="1:104" ht="12.75">
      <c r="A62" s="150">
        <v>37</v>
      </c>
      <c r="B62" s="151" t="s">
        <v>143</v>
      </c>
      <c r="C62" s="152" t="s">
        <v>200</v>
      </c>
      <c r="D62" s="153" t="s">
        <v>73</v>
      </c>
      <c r="E62" s="154"/>
      <c r="F62" s="154"/>
      <c r="G62" s="155">
        <f>E62*F62</f>
        <v>0</v>
      </c>
      <c r="O62" s="149">
        <v>2</v>
      </c>
      <c r="AA62" s="122">
        <v>12</v>
      </c>
      <c r="AB62" s="122">
        <v>0</v>
      </c>
      <c r="AC62" s="122">
        <v>38</v>
      </c>
      <c r="AZ62" s="122">
        <v>2</v>
      </c>
      <c r="BA62" s="122">
        <f>IF(AZ62=1,G62,0)</f>
        <v>0</v>
      </c>
      <c r="BB62" s="122">
        <f>IF(AZ62=2,G62,0)</f>
        <v>0</v>
      </c>
      <c r="BC62" s="122">
        <f>IF(AZ62=3,G62,0)</f>
        <v>0</v>
      </c>
      <c r="BD62" s="122">
        <f>IF(AZ62=4,G62,0)</f>
        <v>0</v>
      </c>
      <c r="BE62" s="122">
        <f>IF(AZ62=5,G62,0)</f>
        <v>0</v>
      </c>
      <c r="CZ62" s="122">
        <v>0</v>
      </c>
    </row>
    <row r="63" spans="1:104" ht="12.75">
      <c r="A63" s="150">
        <v>38</v>
      </c>
      <c r="B63" s="151" t="s">
        <v>144</v>
      </c>
      <c r="C63" s="152" t="s">
        <v>145</v>
      </c>
      <c r="D63" s="153" t="s">
        <v>73</v>
      </c>
      <c r="E63" s="154"/>
      <c r="F63" s="154"/>
      <c r="G63" s="155">
        <f>E63*F63</f>
        <v>0</v>
      </c>
      <c r="O63" s="149">
        <v>2</v>
      </c>
      <c r="AA63" s="122">
        <v>12</v>
      </c>
      <c r="AB63" s="122">
        <v>0</v>
      </c>
      <c r="AC63" s="122">
        <v>39</v>
      </c>
      <c r="AZ63" s="122">
        <v>2</v>
      </c>
      <c r="BA63" s="122">
        <f>IF(AZ63=1,G63,0)</f>
        <v>0</v>
      </c>
      <c r="BB63" s="122">
        <f>IF(AZ63=2,G63,0)</f>
        <v>0</v>
      </c>
      <c r="BC63" s="122">
        <f>IF(AZ63=3,G63,0)</f>
        <v>0</v>
      </c>
      <c r="BD63" s="122">
        <f>IF(AZ63=4,G63,0)</f>
        <v>0</v>
      </c>
      <c r="BE63" s="122">
        <f>IF(AZ63=5,G63,0)</f>
        <v>0</v>
      </c>
      <c r="CZ63" s="122">
        <v>0</v>
      </c>
    </row>
    <row r="64" spans="1:104" ht="12.75">
      <c r="A64" s="150">
        <v>39</v>
      </c>
      <c r="B64" s="151" t="s">
        <v>146</v>
      </c>
      <c r="C64" s="152" t="s">
        <v>201</v>
      </c>
      <c r="D64" s="153" t="s">
        <v>73</v>
      </c>
      <c r="E64" s="154"/>
      <c r="F64" s="154"/>
      <c r="G64" s="155">
        <f>E64*F64</f>
        <v>0</v>
      </c>
      <c r="O64" s="149">
        <v>2</v>
      </c>
      <c r="AA64" s="122">
        <v>12</v>
      </c>
      <c r="AB64" s="122">
        <v>0</v>
      </c>
      <c r="AC64" s="122">
        <v>40</v>
      </c>
      <c r="AZ64" s="122">
        <v>2</v>
      </c>
      <c r="BA64" s="122">
        <f>IF(AZ64=1,G64,0)</f>
        <v>0</v>
      </c>
      <c r="BB64" s="122">
        <f>IF(AZ64=2,G64,0)</f>
        <v>0</v>
      </c>
      <c r="BC64" s="122">
        <f>IF(AZ64=3,G64,0)</f>
        <v>0</v>
      </c>
      <c r="BD64" s="122">
        <f>IF(AZ64=4,G64,0)</f>
        <v>0</v>
      </c>
      <c r="BE64" s="122">
        <f>IF(AZ64=5,G64,0)</f>
        <v>0</v>
      </c>
      <c r="CZ64" s="122">
        <v>0</v>
      </c>
    </row>
    <row r="65" spans="1:57" ht="12.75">
      <c r="A65" s="156"/>
      <c r="B65" s="157" t="s">
        <v>65</v>
      </c>
      <c r="C65" s="158" t="str">
        <f>CONCATENATE(B60," ",C60)</f>
        <v>730 Ústřední vytápění - není součástí VŘ</v>
      </c>
      <c r="D65" s="156"/>
      <c r="E65" s="159"/>
      <c r="F65" s="159"/>
      <c r="G65" s="160">
        <f>SUM(G60:G64)</f>
        <v>0</v>
      </c>
      <c r="O65" s="149">
        <v>4</v>
      </c>
      <c r="BA65" s="161">
        <f>SUM(BA60:BA64)</f>
        <v>0</v>
      </c>
      <c r="BB65" s="161">
        <f>SUM(BB60:BB64)</f>
        <v>0</v>
      </c>
      <c r="BC65" s="161">
        <f>SUM(BC60:BC64)</f>
        <v>0</v>
      </c>
      <c r="BD65" s="161">
        <f>SUM(BD60:BD64)</f>
        <v>0</v>
      </c>
      <c r="BE65" s="161">
        <f>SUM(BE60:BE64)</f>
        <v>0</v>
      </c>
    </row>
    <row r="66" spans="1:15" ht="12.75">
      <c r="A66" s="142" t="s">
        <v>62</v>
      </c>
      <c r="B66" s="143" t="s">
        <v>147</v>
      </c>
      <c r="C66" s="144" t="s">
        <v>148</v>
      </c>
      <c r="D66" s="145"/>
      <c r="E66" s="146"/>
      <c r="F66" s="146"/>
      <c r="G66" s="147"/>
      <c r="H66" s="148"/>
      <c r="I66" s="148"/>
      <c r="O66" s="149">
        <v>1</v>
      </c>
    </row>
    <row r="67" spans="1:104" ht="22.5">
      <c r="A67" s="150">
        <v>40</v>
      </c>
      <c r="B67" s="151" t="s">
        <v>149</v>
      </c>
      <c r="C67" s="152" t="s">
        <v>203</v>
      </c>
      <c r="D67" s="153" t="s">
        <v>73</v>
      </c>
      <c r="E67" s="154">
        <v>1</v>
      </c>
      <c r="F67" s="154"/>
      <c r="G67" s="155">
        <f aca="true" t="shared" si="18" ref="G67:G78">E67*F67</f>
        <v>0</v>
      </c>
      <c r="O67" s="149">
        <v>2</v>
      </c>
      <c r="AA67" s="122">
        <v>12</v>
      </c>
      <c r="AB67" s="122">
        <v>0</v>
      </c>
      <c r="AC67" s="122">
        <v>41</v>
      </c>
      <c r="AZ67" s="122">
        <v>2</v>
      </c>
      <c r="BA67" s="122">
        <f aca="true" t="shared" si="19" ref="BA67:BA78">IF(AZ67=1,G67,0)</f>
        <v>0</v>
      </c>
      <c r="BB67" s="122">
        <f aca="true" t="shared" si="20" ref="BB67:BB78">IF(AZ67=2,G67,0)</f>
        <v>0</v>
      </c>
      <c r="BC67" s="122">
        <f aca="true" t="shared" si="21" ref="BC67:BC78">IF(AZ67=3,G67,0)</f>
        <v>0</v>
      </c>
      <c r="BD67" s="122">
        <f aca="true" t="shared" si="22" ref="BD67:BD78">IF(AZ67=4,G67,0)</f>
        <v>0</v>
      </c>
      <c r="BE67" s="122">
        <f aca="true" t="shared" si="23" ref="BE67:BE78">IF(AZ67=5,G67,0)</f>
        <v>0</v>
      </c>
      <c r="CZ67" s="122">
        <v>0</v>
      </c>
    </row>
    <row r="68" spans="1:104" ht="12.75">
      <c r="A68" s="150">
        <v>41</v>
      </c>
      <c r="B68" s="151" t="s">
        <v>150</v>
      </c>
      <c r="C68" s="152" t="s">
        <v>204</v>
      </c>
      <c r="D68" s="153" t="s">
        <v>73</v>
      </c>
      <c r="E68" s="154">
        <v>1</v>
      </c>
      <c r="F68" s="154"/>
      <c r="G68" s="155">
        <f t="shared" si="18"/>
        <v>0</v>
      </c>
      <c r="O68" s="149">
        <v>2</v>
      </c>
      <c r="AA68" s="122">
        <v>12</v>
      </c>
      <c r="AB68" s="122">
        <v>0</v>
      </c>
      <c r="AC68" s="122">
        <v>42</v>
      </c>
      <c r="AZ68" s="122">
        <v>2</v>
      </c>
      <c r="BA68" s="122">
        <f t="shared" si="19"/>
        <v>0</v>
      </c>
      <c r="BB68" s="122">
        <f t="shared" si="20"/>
        <v>0</v>
      </c>
      <c r="BC68" s="122">
        <f t="shared" si="21"/>
        <v>0</v>
      </c>
      <c r="BD68" s="122">
        <f t="shared" si="22"/>
        <v>0</v>
      </c>
      <c r="BE68" s="122">
        <f t="shared" si="23"/>
        <v>0</v>
      </c>
      <c r="CZ68" s="122">
        <v>0</v>
      </c>
    </row>
    <row r="69" spans="1:104" ht="22.5">
      <c r="A69" s="150">
        <v>42</v>
      </c>
      <c r="B69" s="151" t="s">
        <v>151</v>
      </c>
      <c r="C69" s="152" t="s">
        <v>184</v>
      </c>
      <c r="D69" s="153" t="s">
        <v>73</v>
      </c>
      <c r="E69" s="154">
        <v>1</v>
      </c>
      <c r="F69" s="154"/>
      <c r="G69" s="155">
        <f t="shared" si="18"/>
        <v>0</v>
      </c>
      <c r="O69" s="149">
        <v>2</v>
      </c>
      <c r="AA69" s="122">
        <v>12</v>
      </c>
      <c r="AB69" s="122">
        <v>0</v>
      </c>
      <c r="AC69" s="122">
        <v>43</v>
      </c>
      <c r="AZ69" s="122">
        <v>2</v>
      </c>
      <c r="BA69" s="122">
        <f t="shared" si="19"/>
        <v>0</v>
      </c>
      <c r="BB69" s="122">
        <f t="shared" si="20"/>
        <v>0</v>
      </c>
      <c r="BC69" s="122">
        <f t="shared" si="21"/>
        <v>0</v>
      </c>
      <c r="BD69" s="122">
        <f t="shared" si="22"/>
        <v>0</v>
      </c>
      <c r="BE69" s="122">
        <f t="shared" si="23"/>
        <v>0</v>
      </c>
      <c r="CZ69" s="122">
        <v>0</v>
      </c>
    </row>
    <row r="70" spans="1:104" ht="12.75">
      <c r="A70" s="150">
        <v>43</v>
      </c>
      <c r="B70" s="151" t="s">
        <v>152</v>
      </c>
      <c r="C70" s="152" t="s">
        <v>205</v>
      </c>
      <c r="D70" s="153" t="s">
        <v>64</v>
      </c>
      <c r="E70" s="154">
        <v>5</v>
      </c>
      <c r="F70" s="154"/>
      <c r="G70" s="155">
        <f t="shared" si="18"/>
        <v>0</v>
      </c>
      <c r="O70" s="149">
        <v>2</v>
      </c>
      <c r="AA70" s="122">
        <v>12</v>
      </c>
      <c r="AB70" s="122">
        <v>0</v>
      </c>
      <c r="AC70" s="122">
        <v>44</v>
      </c>
      <c r="AZ70" s="122">
        <v>2</v>
      </c>
      <c r="BA70" s="122">
        <f t="shared" si="19"/>
        <v>0</v>
      </c>
      <c r="BB70" s="122">
        <f t="shared" si="20"/>
        <v>0</v>
      </c>
      <c r="BC70" s="122">
        <f t="shared" si="21"/>
        <v>0</v>
      </c>
      <c r="BD70" s="122">
        <f t="shared" si="22"/>
        <v>0</v>
      </c>
      <c r="BE70" s="122">
        <f t="shared" si="23"/>
        <v>0</v>
      </c>
      <c r="CZ70" s="122">
        <v>0</v>
      </c>
    </row>
    <row r="71" spans="1:104" ht="22.5">
      <c r="A71" s="150">
        <v>44</v>
      </c>
      <c r="B71" s="151" t="s">
        <v>153</v>
      </c>
      <c r="C71" s="152" t="s">
        <v>206</v>
      </c>
      <c r="D71" s="153" t="s">
        <v>73</v>
      </c>
      <c r="E71" s="154">
        <v>1</v>
      </c>
      <c r="F71" s="154"/>
      <c r="G71" s="155">
        <f t="shared" si="18"/>
        <v>0</v>
      </c>
      <c r="O71" s="149">
        <v>2</v>
      </c>
      <c r="AA71" s="122">
        <v>12</v>
      </c>
      <c r="AB71" s="122">
        <v>0</v>
      </c>
      <c r="AC71" s="122">
        <v>45</v>
      </c>
      <c r="AZ71" s="122">
        <v>2</v>
      </c>
      <c r="BA71" s="122">
        <f t="shared" si="19"/>
        <v>0</v>
      </c>
      <c r="BB71" s="122">
        <f t="shared" si="20"/>
        <v>0</v>
      </c>
      <c r="BC71" s="122">
        <f t="shared" si="21"/>
        <v>0</v>
      </c>
      <c r="BD71" s="122">
        <f t="shared" si="22"/>
        <v>0</v>
      </c>
      <c r="BE71" s="122">
        <f t="shared" si="23"/>
        <v>0</v>
      </c>
      <c r="CZ71" s="122">
        <v>0</v>
      </c>
    </row>
    <row r="72" spans="1:104" ht="12.75">
      <c r="A72" s="150">
        <v>45</v>
      </c>
      <c r="B72" s="151" t="s">
        <v>154</v>
      </c>
      <c r="C72" s="152" t="s">
        <v>155</v>
      </c>
      <c r="D72" s="153" t="s">
        <v>73</v>
      </c>
      <c r="E72" s="154">
        <v>4</v>
      </c>
      <c r="F72" s="154"/>
      <c r="G72" s="155">
        <f t="shared" si="18"/>
        <v>0</v>
      </c>
      <c r="O72" s="149">
        <v>2</v>
      </c>
      <c r="AA72" s="122">
        <v>12</v>
      </c>
      <c r="AB72" s="122">
        <v>0</v>
      </c>
      <c r="AC72" s="122">
        <v>46</v>
      </c>
      <c r="AZ72" s="122">
        <v>2</v>
      </c>
      <c r="BA72" s="122">
        <f t="shared" si="19"/>
        <v>0</v>
      </c>
      <c r="BB72" s="122">
        <f t="shared" si="20"/>
        <v>0</v>
      </c>
      <c r="BC72" s="122">
        <f t="shared" si="21"/>
        <v>0</v>
      </c>
      <c r="BD72" s="122">
        <f t="shared" si="22"/>
        <v>0</v>
      </c>
      <c r="BE72" s="122">
        <f t="shared" si="23"/>
        <v>0</v>
      </c>
      <c r="CZ72" s="122">
        <v>0</v>
      </c>
    </row>
    <row r="73" spans="1:104" ht="12.75">
      <c r="A73" s="150">
        <v>46</v>
      </c>
      <c r="B73" s="151" t="s">
        <v>156</v>
      </c>
      <c r="C73" s="152" t="s">
        <v>157</v>
      </c>
      <c r="D73" s="153" t="s">
        <v>64</v>
      </c>
      <c r="E73" s="154">
        <v>5</v>
      </c>
      <c r="F73" s="154"/>
      <c r="G73" s="155">
        <f t="shared" si="18"/>
        <v>0</v>
      </c>
      <c r="O73" s="149">
        <v>2</v>
      </c>
      <c r="AA73" s="122">
        <v>12</v>
      </c>
      <c r="AB73" s="122">
        <v>0</v>
      </c>
      <c r="AC73" s="122">
        <v>47</v>
      </c>
      <c r="AZ73" s="122">
        <v>2</v>
      </c>
      <c r="BA73" s="122">
        <f t="shared" si="19"/>
        <v>0</v>
      </c>
      <c r="BB73" s="122">
        <f t="shared" si="20"/>
        <v>0</v>
      </c>
      <c r="BC73" s="122">
        <f t="shared" si="21"/>
        <v>0</v>
      </c>
      <c r="BD73" s="122">
        <f t="shared" si="22"/>
        <v>0</v>
      </c>
      <c r="BE73" s="122">
        <f t="shared" si="23"/>
        <v>0</v>
      </c>
      <c r="CZ73" s="122">
        <v>0</v>
      </c>
    </row>
    <row r="74" spans="1:104" ht="12.75">
      <c r="A74" s="150">
        <v>47</v>
      </c>
      <c r="B74" s="151" t="s">
        <v>158</v>
      </c>
      <c r="C74" s="152" t="s">
        <v>159</v>
      </c>
      <c r="D74" s="153" t="s">
        <v>64</v>
      </c>
      <c r="E74" s="154">
        <v>5</v>
      </c>
      <c r="F74" s="154"/>
      <c r="G74" s="155">
        <f t="shared" si="18"/>
        <v>0</v>
      </c>
      <c r="O74" s="149">
        <v>2</v>
      </c>
      <c r="AA74" s="122">
        <v>12</v>
      </c>
      <c r="AB74" s="122">
        <v>0</v>
      </c>
      <c r="AC74" s="122">
        <v>48</v>
      </c>
      <c r="AZ74" s="122">
        <v>2</v>
      </c>
      <c r="BA74" s="122">
        <f t="shared" si="19"/>
        <v>0</v>
      </c>
      <c r="BB74" s="122">
        <f t="shared" si="20"/>
        <v>0</v>
      </c>
      <c r="BC74" s="122">
        <f t="shared" si="21"/>
        <v>0</v>
      </c>
      <c r="BD74" s="122">
        <f t="shared" si="22"/>
        <v>0</v>
      </c>
      <c r="BE74" s="122">
        <f t="shared" si="23"/>
        <v>0</v>
      </c>
      <c r="CZ74" s="122">
        <v>0</v>
      </c>
    </row>
    <row r="75" spans="1:104" ht="33.75">
      <c r="A75" s="150">
        <v>48</v>
      </c>
      <c r="B75" s="151" t="s">
        <v>160</v>
      </c>
      <c r="C75" s="152" t="s">
        <v>209</v>
      </c>
      <c r="D75" s="153" t="s">
        <v>86</v>
      </c>
      <c r="E75" s="154">
        <v>54.5</v>
      </c>
      <c r="F75" s="154"/>
      <c r="G75" s="155">
        <f t="shared" si="18"/>
        <v>0</v>
      </c>
      <c r="O75" s="149">
        <v>2</v>
      </c>
      <c r="AA75" s="122">
        <v>12</v>
      </c>
      <c r="AB75" s="122">
        <v>0</v>
      </c>
      <c r="AC75" s="122">
        <v>49</v>
      </c>
      <c r="AZ75" s="122">
        <v>2</v>
      </c>
      <c r="BA75" s="122">
        <f t="shared" si="19"/>
        <v>0</v>
      </c>
      <c r="BB75" s="122">
        <f t="shared" si="20"/>
        <v>0</v>
      </c>
      <c r="BC75" s="122">
        <f t="shared" si="21"/>
        <v>0</v>
      </c>
      <c r="BD75" s="122">
        <f t="shared" si="22"/>
        <v>0</v>
      </c>
      <c r="BE75" s="122">
        <f t="shared" si="23"/>
        <v>0</v>
      </c>
      <c r="CZ75" s="122">
        <v>0</v>
      </c>
    </row>
    <row r="76" spans="1:104" ht="12.75">
      <c r="A76" s="150">
        <v>49</v>
      </c>
      <c r="B76" s="151" t="s">
        <v>161</v>
      </c>
      <c r="C76" s="152" t="s">
        <v>207</v>
      </c>
      <c r="D76" s="153" t="s">
        <v>64</v>
      </c>
      <c r="E76" s="154"/>
      <c r="F76" s="154"/>
      <c r="G76" s="155">
        <f t="shared" si="18"/>
        <v>0</v>
      </c>
      <c r="O76" s="149">
        <v>2</v>
      </c>
      <c r="AA76" s="122">
        <v>12</v>
      </c>
      <c r="AB76" s="122">
        <v>0</v>
      </c>
      <c r="AC76" s="122">
        <v>50</v>
      </c>
      <c r="AZ76" s="122">
        <v>2</v>
      </c>
      <c r="BA76" s="122">
        <f t="shared" si="19"/>
        <v>0</v>
      </c>
      <c r="BB76" s="122">
        <f t="shared" si="20"/>
        <v>0</v>
      </c>
      <c r="BC76" s="122">
        <f t="shared" si="21"/>
        <v>0</v>
      </c>
      <c r="BD76" s="122">
        <f t="shared" si="22"/>
        <v>0</v>
      </c>
      <c r="BE76" s="122">
        <f t="shared" si="23"/>
        <v>0</v>
      </c>
      <c r="CZ76" s="122">
        <v>0</v>
      </c>
    </row>
    <row r="77" spans="1:104" ht="12.75">
      <c r="A77" s="150">
        <v>50</v>
      </c>
      <c r="B77" s="151" t="s">
        <v>162</v>
      </c>
      <c r="C77" s="152" t="s">
        <v>210</v>
      </c>
      <c r="D77" s="153" t="s">
        <v>64</v>
      </c>
      <c r="E77" s="154">
        <v>1</v>
      </c>
      <c r="F77" s="154"/>
      <c r="G77" s="155">
        <f t="shared" si="18"/>
        <v>0</v>
      </c>
      <c r="O77" s="149">
        <v>2</v>
      </c>
      <c r="AA77" s="122">
        <v>12</v>
      </c>
      <c r="AB77" s="122">
        <v>0</v>
      </c>
      <c r="AC77" s="122">
        <v>51</v>
      </c>
      <c r="AZ77" s="122">
        <v>2</v>
      </c>
      <c r="BA77" s="122">
        <f t="shared" si="19"/>
        <v>0</v>
      </c>
      <c r="BB77" s="122">
        <f t="shared" si="20"/>
        <v>0</v>
      </c>
      <c r="BC77" s="122">
        <f t="shared" si="21"/>
        <v>0</v>
      </c>
      <c r="BD77" s="122">
        <f t="shared" si="22"/>
        <v>0</v>
      </c>
      <c r="BE77" s="122">
        <f t="shared" si="23"/>
        <v>0</v>
      </c>
      <c r="CZ77" s="122">
        <v>0</v>
      </c>
    </row>
    <row r="78" spans="1:104" ht="22.5">
      <c r="A78" s="150">
        <v>51</v>
      </c>
      <c r="B78" s="151" t="s">
        <v>163</v>
      </c>
      <c r="C78" s="152" t="s">
        <v>215</v>
      </c>
      <c r="D78" s="153" t="s">
        <v>73</v>
      </c>
      <c r="E78" s="154">
        <v>1</v>
      </c>
      <c r="F78" s="154"/>
      <c r="G78" s="155">
        <f t="shared" si="18"/>
        <v>0</v>
      </c>
      <c r="O78" s="149">
        <v>2</v>
      </c>
      <c r="AA78" s="122">
        <v>12</v>
      </c>
      <c r="AB78" s="122">
        <v>0</v>
      </c>
      <c r="AC78" s="122">
        <v>52</v>
      </c>
      <c r="AZ78" s="122">
        <v>2</v>
      </c>
      <c r="BA78" s="122">
        <f t="shared" si="19"/>
        <v>0</v>
      </c>
      <c r="BB78" s="122">
        <f t="shared" si="20"/>
        <v>0</v>
      </c>
      <c r="BC78" s="122">
        <f t="shared" si="21"/>
        <v>0</v>
      </c>
      <c r="BD78" s="122">
        <f t="shared" si="22"/>
        <v>0</v>
      </c>
      <c r="BE78" s="122">
        <f t="shared" si="23"/>
        <v>0</v>
      </c>
      <c r="CZ78" s="122">
        <v>0</v>
      </c>
    </row>
    <row r="79" spans="1:57" ht="12.75">
      <c r="A79" s="156"/>
      <c r="B79" s="157" t="s">
        <v>65</v>
      </c>
      <c r="C79" s="158" t="str">
        <f>CONCATENATE(B66," ",C66)</f>
        <v>766 Konstrukce truhlářské</v>
      </c>
      <c r="D79" s="156"/>
      <c r="E79" s="159"/>
      <c r="F79" s="159"/>
      <c r="G79" s="160">
        <f>SUM(G66:G78)</f>
        <v>0</v>
      </c>
      <c r="O79" s="149">
        <v>4</v>
      </c>
      <c r="BA79" s="161">
        <f>SUM(BA66:BA78)</f>
        <v>0</v>
      </c>
      <c r="BB79" s="161">
        <f>SUM(BB66:BB78)</f>
        <v>0</v>
      </c>
      <c r="BC79" s="161">
        <f>SUM(BC66:BC78)</f>
        <v>0</v>
      </c>
      <c r="BD79" s="161">
        <f>SUM(BD66:BD78)</f>
        <v>0</v>
      </c>
      <c r="BE79" s="161">
        <f>SUM(BE66:BE78)</f>
        <v>0</v>
      </c>
    </row>
    <row r="80" spans="1:15" ht="12.75">
      <c r="A80" s="142" t="s">
        <v>62</v>
      </c>
      <c r="B80" s="143" t="s">
        <v>164</v>
      </c>
      <c r="C80" s="144" t="s">
        <v>165</v>
      </c>
      <c r="D80" s="145"/>
      <c r="E80" s="146"/>
      <c r="F80" s="146"/>
      <c r="G80" s="147"/>
      <c r="H80" s="148"/>
      <c r="I80" s="148"/>
      <c r="O80" s="149">
        <v>1</v>
      </c>
    </row>
    <row r="81" spans="1:104" ht="22.5">
      <c r="A81" s="150">
        <v>52</v>
      </c>
      <c r="B81" s="151" t="s">
        <v>166</v>
      </c>
      <c r="C81" s="152" t="s">
        <v>212</v>
      </c>
      <c r="D81" s="153" t="s">
        <v>86</v>
      </c>
      <c r="E81" s="154">
        <v>54.5</v>
      </c>
      <c r="F81" s="154"/>
      <c r="G81" s="155">
        <f>E81*F81</f>
        <v>0</v>
      </c>
      <c r="O81" s="149">
        <v>2</v>
      </c>
      <c r="AA81" s="122">
        <v>12</v>
      </c>
      <c r="AB81" s="122">
        <v>0</v>
      </c>
      <c r="AC81" s="122">
        <v>53</v>
      </c>
      <c r="AZ81" s="122">
        <v>2</v>
      </c>
      <c r="BA81" s="122">
        <f>IF(AZ81=1,G81,0)</f>
        <v>0</v>
      </c>
      <c r="BB81" s="122">
        <f>IF(AZ81=2,G81,0)</f>
        <v>0</v>
      </c>
      <c r="BC81" s="122">
        <f>IF(AZ81=3,G81,0)</f>
        <v>0</v>
      </c>
      <c r="BD81" s="122">
        <f>IF(AZ81=4,G81,0)</f>
        <v>0</v>
      </c>
      <c r="BE81" s="122">
        <f>IF(AZ81=5,G81,0)</f>
        <v>0</v>
      </c>
      <c r="CZ81" s="122">
        <v>0</v>
      </c>
    </row>
    <row r="82" spans="1:104" ht="12.75">
      <c r="A82" s="150">
        <v>53</v>
      </c>
      <c r="B82" s="151" t="s">
        <v>167</v>
      </c>
      <c r="C82" s="152" t="s">
        <v>211</v>
      </c>
      <c r="D82" s="153" t="s">
        <v>73</v>
      </c>
      <c r="E82" s="154">
        <v>1</v>
      </c>
      <c r="F82" s="154"/>
      <c r="G82" s="155">
        <f>E82*F82</f>
        <v>0</v>
      </c>
      <c r="O82" s="149">
        <v>2</v>
      </c>
      <c r="AA82" s="122">
        <v>12</v>
      </c>
      <c r="AB82" s="122">
        <v>0</v>
      </c>
      <c r="AC82" s="122">
        <v>54</v>
      </c>
      <c r="AZ82" s="122">
        <v>2</v>
      </c>
      <c r="BA82" s="122">
        <f>IF(AZ82=1,G82,0)</f>
        <v>0</v>
      </c>
      <c r="BB82" s="122">
        <f>IF(AZ82=2,G82,0)</f>
        <v>0</v>
      </c>
      <c r="BC82" s="122">
        <f>IF(AZ82=3,G82,0)</f>
        <v>0</v>
      </c>
      <c r="BD82" s="122">
        <f>IF(AZ82=4,G82,0)</f>
        <v>0</v>
      </c>
      <c r="BE82" s="122">
        <f>IF(AZ82=5,G82,0)</f>
        <v>0</v>
      </c>
      <c r="CZ82" s="122">
        <v>0</v>
      </c>
    </row>
    <row r="83" spans="1:57" ht="12.75">
      <c r="A83" s="156"/>
      <c r="B83" s="157" t="s">
        <v>65</v>
      </c>
      <c r="C83" s="158" t="str">
        <f>CONCATENATE(B80," ",C80)</f>
        <v>776 Podlahy povlakové</v>
      </c>
      <c r="D83" s="156"/>
      <c r="E83" s="159"/>
      <c r="F83" s="159"/>
      <c r="G83" s="160">
        <f>SUM(G80:G82)</f>
        <v>0</v>
      </c>
      <c r="O83" s="149">
        <v>4</v>
      </c>
      <c r="BA83" s="161">
        <f>SUM(BA80:BA82)</f>
        <v>0</v>
      </c>
      <c r="BB83" s="161">
        <f>SUM(BB80:BB82)</f>
        <v>0</v>
      </c>
      <c r="BC83" s="161">
        <f>SUM(BC80:BC82)</f>
        <v>0</v>
      </c>
      <c r="BD83" s="161">
        <f>SUM(BD80:BD82)</f>
        <v>0</v>
      </c>
      <c r="BE83" s="161">
        <f>SUM(BE80:BE82)</f>
        <v>0</v>
      </c>
    </row>
    <row r="84" spans="1:15" ht="12.75">
      <c r="A84" s="142" t="s">
        <v>62</v>
      </c>
      <c r="B84" s="143" t="s">
        <v>168</v>
      </c>
      <c r="C84" s="144" t="s">
        <v>169</v>
      </c>
      <c r="D84" s="145"/>
      <c r="E84" s="146"/>
      <c r="F84" s="146"/>
      <c r="G84" s="147"/>
      <c r="H84" s="148"/>
      <c r="I84" s="148"/>
      <c r="O84" s="149">
        <v>1</v>
      </c>
    </row>
    <row r="85" spans="1:104" ht="12.75">
      <c r="A85" s="150">
        <v>54</v>
      </c>
      <c r="B85" s="151" t="s">
        <v>170</v>
      </c>
      <c r="C85" s="152" t="s">
        <v>171</v>
      </c>
      <c r="D85" s="153" t="s">
        <v>64</v>
      </c>
      <c r="E85" s="154">
        <v>5</v>
      </c>
      <c r="F85" s="154"/>
      <c r="G85" s="155">
        <f>E85*F85</f>
        <v>0</v>
      </c>
      <c r="O85" s="149">
        <v>2</v>
      </c>
      <c r="AA85" s="122">
        <v>12</v>
      </c>
      <c r="AB85" s="122">
        <v>0</v>
      </c>
      <c r="AC85" s="122">
        <v>57</v>
      </c>
      <c r="AZ85" s="122">
        <v>2</v>
      </c>
      <c r="BA85" s="122">
        <f>IF(AZ85=1,G85,0)</f>
        <v>0</v>
      </c>
      <c r="BB85" s="122">
        <f>IF(AZ85=2,G85,0)</f>
        <v>0</v>
      </c>
      <c r="BC85" s="122">
        <f>IF(AZ85=3,G85,0)</f>
        <v>0</v>
      </c>
      <c r="BD85" s="122">
        <f>IF(AZ85=4,G85,0)</f>
        <v>0</v>
      </c>
      <c r="BE85" s="122">
        <f>IF(AZ85=5,G85,0)</f>
        <v>0</v>
      </c>
      <c r="CZ85" s="122">
        <v>0</v>
      </c>
    </row>
    <row r="86" spans="1:104" ht="12.75">
      <c r="A86" s="150">
        <v>55</v>
      </c>
      <c r="B86" s="151" t="s">
        <v>172</v>
      </c>
      <c r="C86" s="152" t="s">
        <v>213</v>
      </c>
      <c r="D86" s="153" t="s">
        <v>73</v>
      </c>
      <c r="E86" s="154">
        <v>0</v>
      </c>
      <c r="F86" s="154"/>
      <c r="G86" s="155">
        <f>E86*F86</f>
        <v>0</v>
      </c>
      <c r="O86" s="149">
        <v>2</v>
      </c>
      <c r="AA86" s="122">
        <v>12</v>
      </c>
      <c r="AB86" s="122">
        <v>0</v>
      </c>
      <c r="AC86" s="122">
        <v>60</v>
      </c>
      <c r="AZ86" s="122">
        <v>2</v>
      </c>
      <c r="BA86" s="122">
        <f>IF(AZ86=1,G86,0)</f>
        <v>0</v>
      </c>
      <c r="BB86" s="122">
        <f>IF(AZ86=2,G86,0)</f>
        <v>0</v>
      </c>
      <c r="BC86" s="122">
        <f>IF(AZ86=3,G86,0)</f>
        <v>0</v>
      </c>
      <c r="BD86" s="122">
        <f>IF(AZ86=4,G86,0)</f>
        <v>0</v>
      </c>
      <c r="BE86" s="122">
        <f>IF(AZ86=5,G86,0)</f>
        <v>0</v>
      </c>
      <c r="CZ86" s="122">
        <v>0</v>
      </c>
    </row>
    <row r="87" spans="1:57" ht="12.75">
      <c r="A87" s="156"/>
      <c r="B87" s="157" t="s">
        <v>65</v>
      </c>
      <c r="C87" s="158" t="str">
        <f>CONCATENATE(B84," ",C84)</f>
        <v>783 Nátěry</v>
      </c>
      <c r="D87" s="156"/>
      <c r="E87" s="159"/>
      <c r="F87" s="159"/>
      <c r="G87" s="160">
        <f>SUM(G84:G86)</f>
        <v>0</v>
      </c>
      <c r="O87" s="149">
        <v>4</v>
      </c>
      <c r="BA87" s="161">
        <f>SUM(BA84:BA86)</f>
        <v>0</v>
      </c>
      <c r="BB87" s="161">
        <f>SUM(BB84:BB86)</f>
        <v>0</v>
      </c>
      <c r="BC87" s="161">
        <f>SUM(BC84:BC86)</f>
        <v>0</v>
      </c>
      <c r="BD87" s="161">
        <f>SUM(BD84:BD86)</f>
        <v>0</v>
      </c>
      <c r="BE87" s="161">
        <f>SUM(BE84:BE86)</f>
        <v>0</v>
      </c>
    </row>
    <row r="88" spans="1:15" ht="12.75">
      <c r="A88" s="142" t="s">
        <v>62</v>
      </c>
      <c r="B88" s="143" t="s">
        <v>173</v>
      </c>
      <c r="C88" s="144" t="s">
        <v>174</v>
      </c>
      <c r="D88" s="145"/>
      <c r="E88" s="146"/>
      <c r="F88" s="146"/>
      <c r="G88" s="147"/>
      <c r="H88" s="148"/>
      <c r="I88" s="148"/>
      <c r="O88" s="149">
        <v>1</v>
      </c>
    </row>
    <row r="89" spans="1:104" ht="33.75">
      <c r="A89" s="150">
        <v>56</v>
      </c>
      <c r="B89" s="151" t="s">
        <v>63</v>
      </c>
      <c r="C89" s="152" t="s">
        <v>214</v>
      </c>
      <c r="D89" s="153" t="s">
        <v>86</v>
      </c>
      <c r="E89" s="154">
        <v>236</v>
      </c>
      <c r="F89" s="154"/>
      <c r="G89" s="155">
        <f>E89*F89</f>
        <v>0</v>
      </c>
      <c r="O89" s="149">
        <v>2</v>
      </c>
      <c r="AA89" s="122">
        <v>12</v>
      </c>
      <c r="AB89" s="122">
        <v>0</v>
      </c>
      <c r="AC89" s="122">
        <v>62</v>
      </c>
      <c r="AZ89" s="122">
        <v>2</v>
      </c>
      <c r="BA89" s="122">
        <f>IF(AZ89=1,G89,0)</f>
        <v>0</v>
      </c>
      <c r="BB89" s="122">
        <f>IF(AZ89=2,G89,0)</f>
        <v>0</v>
      </c>
      <c r="BC89" s="122">
        <f>IF(AZ89=3,G89,0)</f>
        <v>0</v>
      </c>
      <c r="BD89" s="122">
        <f>IF(AZ89=4,G89,0)</f>
        <v>0</v>
      </c>
      <c r="BE89" s="122">
        <f>IF(AZ89=5,G89,0)</f>
        <v>0</v>
      </c>
      <c r="CZ89" s="122">
        <v>0</v>
      </c>
    </row>
    <row r="90" spans="1:57" ht="12.75">
      <c r="A90" s="156"/>
      <c r="B90" s="157" t="s">
        <v>65</v>
      </c>
      <c r="C90" s="158" t="str">
        <f>CONCATENATE(B88," ",C88)</f>
        <v>784 Malby</v>
      </c>
      <c r="D90" s="156"/>
      <c r="E90" s="159"/>
      <c r="F90" s="159"/>
      <c r="G90" s="160">
        <f>SUM(G88:G89)</f>
        <v>0</v>
      </c>
      <c r="O90" s="149">
        <v>4</v>
      </c>
      <c r="BA90" s="161">
        <f>SUM(BA88:BA89)</f>
        <v>0</v>
      </c>
      <c r="BB90" s="161">
        <f>SUM(BB88:BB89)</f>
        <v>0</v>
      </c>
      <c r="BC90" s="161">
        <f>SUM(BC88:BC89)</f>
        <v>0</v>
      </c>
      <c r="BD90" s="161">
        <f>SUM(BD88:BD89)</f>
        <v>0</v>
      </c>
      <c r="BE90" s="161">
        <f>SUM(BE88:BE89)</f>
        <v>0</v>
      </c>
    </row>
    <row r="91" spans="1:15" ht="12.75">
      <c r="A91" s="142" t="s">
        <v>62</v>
      </c>
      <c r="B91" s="143" t="s">
        <v>175</v>
      </c>
      <c r="C91" s="144" t="s">
        <v>176</v>
      </c>
      <c r="D91" s="145"/>
      <c r="E91" s="146"/>
      <c r="F91" s="146"/>
      <c r="G91" s="147"/>
      <c r="H91" s="148"/>
      <c r="I91" s="148"/>
      <c r="O91" s="149">
        <v>1</v>
      </c>
    </row>
    <row r="92" spans="1:104" ht="33.75">
      <c r="A92" s="150">
        <v>57</v>
      </c>
      <c r="B92" s="151" t="s">
        <v>63</v>
      </c>
      <c r="C92" s="152" t="s">
        <v>218</v>
      </c>
      <c r="D92" s="153" t="s">
        <v>73</v>
      </c>
      <c r="E92" s="154">
        <v>1</v>
      </c>
      <c r="F92" s="154"/>
      <c r="G92" s="155">
        <f>E92*F92</f>
        <v>0</v>
      </c>
      <c r="O92" s="149">
        <v>2</v>
      </c>
      <c r="AA92" s="122">
        <v>12</v>
      </c>
      <c r="AB92" s="122">
        <v>0</v>
      </c>
      <c r="AC92" s="122">
        <v>63</v>
      </c>
      <c r="AZ92" s="122">
        <v>4</v>
      </c>
      <c r="BA92" s="122">
        <f>IF(AZ92=1,G92,0)</f>
        <v>0</v>
      </c>
      <c r="BB92" s="122">
        <f>IF(AZ92=2,G92,0)</f>
        <v>0</v>
      </c>
      <c r="BC92" s="122">
        <f>IF(AZ92=3,G92,0)</f>
        <v>0</v>
      </c>
      <c r="BD92" s="122">
        <f>IF(AZ92=4,G92,0)</f>
        <v>0</v>
      </c>
      <c r="BE92" s="122">
        <f>IF(AZ92=5,G92,0)</f>
        <v>0</v>
      </c>
      <c r="CZ92" s="122">
        <v>0</v>
      </c>
    </row>
    <row r="93" spans="1:57" ht="12.75">
      <c r="A93" s="156"/>
      <c r="B93" s="157" t="s">
        <v>65</v>
      </c>
      <c r="C93" s="158" t="str">
        <f>CONCATENATE(B91," ",C91)</f>
        <v>M21 Elektromontáže</v>
      </c>
      <c r="D93" s="156"/>
      <c r="E93" s="159"/>
      <c r="F93" s="159"/>
      <c r="G93" s="160">
        <f>SUM(G91:G92)</f>
        <v>0</v>
      </c>
      <c r="O93" s="149">
        <v>4</v>
      </c>
      <c r="BA93" s="161">
        <f>SUM(BA91:BA92)</f>
        <v>0</v>
      </c>
      <c r="BB93" s="161">
        <f>SUM(BB91:BB92)</f>
        <v>0</v>
      </c>
      <c r="BC93" s="161">
        <f>SUM(BC91:BC92)</f>
        <v>0</v>
      </c>
      <c r="BD93" s="161">
        <f>SUM(BD91:BD92)</f>
        <v>0</v>
      </c>
      <c r="BE93" s="161">
        <f>SUM(BE91:BE92)</f>
        <v>0</v>
      </c>
    </row>
    <row r="94" spans="1:7" ht="12.75">
      <c r="A94" s="123"/>
      <c r="B94" s="123"/>
      <c r="C94" s="123"/>
      <c r="D94" s="123"/>
      <c r="E94" s="123"/>
      <c r="F94" s="123"/>
      <c r="G94" s="123"/>
    </row>
    <row r="95" ht="12.75">
      <c r="E95" s="122"/>
    </row>
    <row r="96" ht="12.75">
      <c r="E96" s="122"/>
    </row>
    <row r="97" ht="12.75">
      <c r="E97" s="122"/>
    </row>
    <row r="98" ht="12.75">
      <c r="E98" s="122"/>
    </row>
    <row r="99" ht="12.75">
      <c r="E99" s="122"/>
    </row>
    <row r="100" ht="12.75">
      <c r="E100" s="122"/>
    </row>
    <row r="101" ht="12.75">
      <c r="E101" s="122"/>
    </row>
    <row r="102" ht="12.75">
      <c r="E102" s="122"/>
    </row>
    <row r="103" ht="12.75">
      <c r="E103" s="122"/>
    </row>
    <row r="104" ht="12.75">
      <c r="E104" s="122"/>
    </row>
    <row r="105" ht="12.75">
      <c r="E105" s="122"/>
    </row>
    <row r="106" ht="12.75">
      <c r="E106" s="122"/>
    </row>
    <row r="107" ht="12.75">
      <c r="E107" s="122"/>
    </row>
    <row r="108" ht="12.75">
      <c r="E108" s="122"/>
    </row>
    <row r="109" ht="12.75">
      <c r="E109" s="122"/>
    </row>
    <row r="110" ht="12.75">
      <c r="E110" s="122"/>
    </row>
    <row r="111" ht="12.75">
      <c r="E111" s="122"/>
    </row>
    <row r="112" ht="12.75">
      <c r="E112" s="122"/>
    </row>
    <row r="113" ht="12.75">
      <c r="E113" s="122"/>
    </row>
    <row r="114" ht="12.75">
      <c r="E114" s="122"/>
    </row>
    <row r="115" ht="12.75">
      <c r="E115" s="122"/>
    </row>
    <row r="116" ht="12.75">
      <c r="E116" s="122"/>
    </row>
    <row r="117" spans="1:7" ht="12.75">
      <c r="A117" s="162"/>
      <c r="B117" s="162"/>
      <c r="C117" s="162"/>
      <c r="D117" s="162"/>
      <c r="E117" s="162"/>
      <c r="F117" s="162"/>
      <c r="G117" s="162"/>
    </row>
    <row r="118" spans="1:7" ht="12.75">
      <c r="A118" s="162"/>
      <c r="B118" s="162"/>
      <c r="C118" s="162"/>
      <c r="D118" s="162"/>
      <c r="E118" s="162"/>
      <c r="F118" s="162"/>
      <c r="G118" s="162"/>
    </row>
    <row r="119" spans="1:7" ht="12.75">
      <c r="A119" s="162"/>
      <c r="B119" s="162"/>
      <c r="C119" s="162"/>
      <c r="D119" s="162"/>
      <c r="E119" s="162"/>
      <c r="F119" s="162"/>
      <c r="G119" s="162"/>
    </row>
    <row r="120" spans="1:7" ht="12.75">
      <c r="A120" s="162"/>
      <c r="B120" s="162"/>
      <c r="C120" s="162"/>
      <c r="D120" s="162"/>
      <c r="E120" s="162"/>
      <c r="F120" s="162"/>
      <c r="G120" s="162"/>
    </row>
    <row r="121" ht="12.75">
      <c r="E121" s="122"/>
    </row>
    <row r="122" ht="12.75">
      <c r="E122" s="122"/>
    </row>
    <row r="123" ht="12.75">
      <c r="E123" s="122"/>
    </row>
    <row r="124" ht="12.75">
      <c r="E124" s="122"/>
    </row>
    <row r="125" ht="12.75">
      <c r="E125" s="122"/>
    </row>
    <row r="126" ht="12.75">
      <c r="E126" s="122"/>
    </row>
    <row r="127" ht="12.75">
      <c r="E127" s="122"/>
    </row>
    <row r="128" ht="12.75">
      <c r="E128" s="122"/>
    </row>
    <row r="129" ht="12.75">
      <c r="E129" s="122"/>
    </row>
    <row r="130" ht="12.75">
      <c r="E130" s="122"/>
    </row>
    <row r="131" ht="12.75">
      <c r="E131" s="122"/>
    </row>
    <row r="132" ht="12.75">
      <c r="E132" s="122"/>
    </row>
    <row r="133" ht="12.75">
      <c r="E133" s="122"/>
    </row>
    <row r="134" ht="12.75">
      <c r="E134" s="122"/>
    </row>
    <row r="135" ht="12.75">
      <c r="E135" s="122"/>
    </row>
    <row r="136" ht="12.75">
      <c r="E136" s="122"/>
    </row>
    <row r="137" ht="12.75">
      <c r="E137" s="122"/>
    </row>
    <row r="138" ht="12.75">
      <c r="E138" s="122"/>
    </row>
    <row r="139" ht="12.75">
      <c r="E139" s="122"/>
    </row>
    <row r="140" ht="12.75">
      <c r="E140" s="122"/>
    </row>
    <row r="141" ht="12.75">
      <c r="E141" s="122"/>
    </row>
    <row r="142" ht="12.75">
      <c r="E142" s="122"/>
    </row>
    <row r="143" ht="12.75">
      <c r="E143" s="122"/>
    </row>
    <row r="144" ht="12.75">
      <c r="E144" s="122"/>
    </row>
    <row r="145" ht="12.75">
      <c r="E145" s="122"/>
    </row>
    <row r="146" ht="12.75">
      <c r="E146" s="122"/>
    </row>
    <row r="147" ht="12.75">
      <c r="E147" s="122"/>
    </row>
    <row r="148" ht="12.75">
      <c r="E148" s="122"/>
    </row>
    <row r="149" ht="12.75">
      <c r="E149" s="122"/>
    </row>
    <row r="150" ht="12.75">
      <c r="E150" s="122"/>
    </row>
    <row r="151" ht="12.75">
      <c r="E151" s="122"/>
    </row>
    <row r="152" spans="1:2" ht="12.75">
      <c r="A152" s="163"/>
      <c r="B152" s="163"/>
    </row>
    <row r="153" spans="1:7" ht="12.75">
      <c r="A153" s="162"/>
      <c r="B153" s="162"/>
      <c r="C153" s="165"/>
      <c r="D153" s="165"/>
      <c r="E153" s="166"/>
      <c r="F153" s="165"/>
      <c r="G153" s="167"/>
    </row>
    <row r="154" spans="1:7" ht="12.75">
      <c r="A154" s="168"/>
      <c r="B154" s="168"/>
      <c r="C154" s="162"/>
      <c r="D154" s="162"/>
      <c r="E154" s="169"/>
      <c r="F154" s="162"/>
      <c r="G154" s="162"/>
    </row>
    <row r="155" spans="1:7" ht="12.75">
      <c r="A155" s="162"/>
      <c r="B155" s="162"/>
      <c r="C155" s="162"/>
      <c r="D155" s="162"/>
      <c r="E155" s="169"/>
      <c r="F155" s="162"/>
      <c r="G155" s="162"/>
    </row>
    <row r="156" spans="1:7" ht="12.75">
      <c r="A156" s="162"/>
      <c r="B156" s="162"/>
      <c r="C156" s="162"/>
      <c r="D156" s="162"/>
      <c r="E156" s="169"/>
      <c r="F156" s="162"/>
      <c r="G156" s="162"/>
    </row>
    <row r="157" spans="1:7" ht="12.75">
      <c r="A157" s="162"/>
      <c r="B157" s="162"/>
      <c r="C157" s="162"/>
      <c r="D157" s="162"/>
      <c r="E157" s="169"/>
      <c r="F157" s="162"/>
      <c r="G157" s="162"/>
    </row>
    <row r="158" spans="1:7" ht="12.75">
      <c r="A158" s="162"/>
      <c r="B158" s="162"/>
      <c r="C158" s="162"/>
      <c r="D158" s="162"/>
      <c r="E158" s="169"/>
      <c r="F158" s="162"/>
      <c r="G158" s="162"/>
    </row>
    <row r="159" spans="1:7" ht="12.75">
      <c r="A159" s="162"/>
      <c r="B159" s="162"/>
      <c r="C159" s="162"/>
      <c r="D159" s="162"/>
      <c r="E159" s="169"/>
      <c r="F159" s="162"/>
      <c r="G159" s="162"/>
    </row>
    <row r="160" spans="1:7" ht="12.75">
      <c r="A160" s="162"/>
      <c r="B160" s="162"/>
      <c r="C160" s="162"/>
      <c r="D160" s="162"/>
      <c r="E160" s="169"/>
      <c r="F160" s="162"/>
      <c r="G160" s="162"/>
    </row>
    <row r="161" spans="1:7" ht="12.75">
      <c r="A161" s="162"/>
      <c r="B161" s="162"/>
      <c r="C161" s="162"/>
      <c r="D161" s="162"/>
      <c r="E161" s="169"/>
      <c r="F161" s="162"/>
      <c r="G161" s="162"/>
    </row>
    <row r="162" spans="1:7" ht="12.75">
      <c r="A162" s="162"/>
      <c r="B162" s="162"/>
      <c r="C162" s="162"/>
      <c r="D162" s="162"/>
      <c r="E162" s="169"/>
      <c r="F162" s="162"/>
      <c r="G162" s="162"/>
    </row>
    <row r="163" spans="1:7" ht="12.75">
      <c r="A163" s="162"/>
      <c r="B163" s="162"/>
      <c r="C163" s="162"/>
      <c r="D163" s="162"/>
      <c r="E163" s="169"/>
      <c r="F163" s="162"/>
      <c r="G163" s="162"/>
    </row>
    <row r="164" spans="1:7" ht="12.75">
      <c r="A164" s="162"/>
      <c r="B164" s="162"/>
      <c r="C164" s="162"/>
      <c r="D164" s="162"/>
      <c r="E164" s="169"/>
      <c r="F164" s="162"/>
      <c r="G164" s="162"/>
    </row>
    <row r="165" spans="1:7" ht="12.75">
      <c r="A165" s="162"/>
      <c r="B165" s="162"/>
      <c r="C165" s="162"/>
      <c r="D165" s="162"/>
      <c r="E165" s="169"/>
      <c r="F165" s="162"/>
      <c r="G165" s="162"/>
    </row>
    <row r="166" spans="1:7" ht="12.75">
      <c r="A166" s="162"/>
      <c r="B166" s="162"/>
      <c r="C166" s="162"/>
      <c r="D166" s="162"/>
      <c r="E166" s="169"/>
      <c r="F166" s="162"/>
      <c r="G166" s="162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600" verticalDpi="6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Cestmir</dc:creator>
  <cp:keywords/>
  <dc:description/>
  <cp:lastModifiedBy>Marešová</cp:lastModifiedBy>
  <cp:lastPrinted>2017-05-09T12:04:12Z</cp:lastPrinted>
  <dcterms:created xsi:type="dcterms:W3CDTF">2016-05-25T09:50:41Z</dcterms:created>
  <dcterms:modified xsi:type="dcterms:W3CDTF">2017-05-19T07:03:49Z</dcterms:modified>
  <cp:category/>
  <cp:version/>
  <cp:contentType/>
  <cp:contentStatus/>
</cp:coreProperties>
</file>